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ealingcouncil-my.sharepoint.com/personal/dpollard_ealing_gov_uk/Documents/Desktop/"/>
    </mc:Choice>
  </mc:AlternateContent>
  <xr:revisionPtr revIDLastSave="0" documentId="8_{2061E949-B2EF-4D56-BFF9-4DE91B57C203}" xr6:coauthVersionLast="47" xr6:coauthVersionMax="47" xr10:uidLastSave="{00000000-0000-0000-0000-000000000000}"/>
  <workbookProtection workbookPassword="9AD3" lockStructure="1"/>
  <bookViews>
    <workbookView xWindow="-120" yWindow="-120" windowWidth="24240" windowHeight="13140" tabRatio="826" activeTab="2" xr2:uid="{2D9B7ED7-DE98-4946-BA48-0A57B7EA44F2}"/>
  </bookViews>
  <sheets>
    <sheet name="Instructions" sheetId="9" r:id="rId1"/>
    <sheet name="Version Control" sheetId="37" state="hidden" r:id="rId2"/>
    <sheet name="Control" sheetId="27" r:id="rId3"/>
    <sheet name="Signed Budget Sheet" sheetId="38" r:id="rId4"/>
    <sheet name="Governance" sheetId="36" r:id="rId5"/>
    <sheet name="Mgt Framework" sheetId="1" state="hidden" r:id="rId6"/>
    <sheet name="Budget Return" sheetId="33" r:id="rId7"/>
    <sheet name="Budget Assumptions" sheetId="2" state="hidden" r:id="rId8"/>
    <sheet name="Delegated codes" sheetId="35" state="hidden" r:id="rId9"/>
    <sheet name="Upload" sheetId="34" state="hidden" r:id="rId10"/>
    <sheet name="DFENumb" sheetId="31" state="hidden" r:id="rId11"/>
  </sheets>
  <externalReferences>
    <externalReference r:id="rId12"/>
  </externalReferences>
  <definedNames>
    <definedName name="_xlnm._FilterDatabase" localSheetId="10" hidden="1">DFENumb!$A$1:$AI$100</definedName>
    <definedName name="Accycode">'Budget Return'!$C$7:$C$177</definedName>
    <definedName name="AdditionalGrant">IF(ISNA(MATCH(TEXT([0]!DfESNum,0),[0]!DfESNums,0)),"School number not found",OFFSET([0]!School,MATCH(TEXT([0]!DfESNum,0),[0]!DfESNums,0)-1,32,1,1))</definedName>
    <definedName name="Balance">Control!$I$16</definedName>
    <definedName name="BudCode">'Delegated codes'!$C$8:$C$174</definedName>
    <definedName name="BudgetShare">IF(ISNA(MATCH(TEXT(DfESNum,0),DfESNums,0)),"School number not found",ROUND(OFFSET(School,MATCH(TEXT(DfESNum,0),DfESNums,0)-1,12,1,1),0))</definedName>
    <definedName name="Calculated">FALSE</definedName>
    <definedName name="Check">'Budget Return'!$G$7:$G$186</definedName>
    <definedName name="CleanedArea">IF(ISNA(MATCH(TEXT([0]!DfESNum,0),[0]!DfESNums,0)),"School number not found",OFFSET([0]!School,MATCH(TEXT([0]!DfESNum,0),[0]!DfESNums,0)-1,21,1,1))</definedName>
    <definedName name="CostCentre">IF(ISNA(MATCH(TEXT(DfESNum,0),DfESNums,0)),"School number not found",OFFSET([0]!School,MATCH(TEXT(DfESNum,0),DfESNums,0)-1,2,1,1))</definedName>
    <definedName name="DfENum">'[1]13. 2020-21 Control'!$H$6</definedName>
    <definedName name="DfESNum">Control!$H$4</definedName>
    <definedName name="DfESNums">DFENumb!$A$2:$A$96</definedName>
    <definedName name="Drive">Control!$H$7&amp;IF(RIGHT(Control!$H$7,1)=":","",":")</definedName>
    <definedName name="FinancialYear">Control!$H$5</definedName>
    <definedName name="Fname">Control!$G$10</definedName>
    <definedName name="Folder">IF(LEFT(Control!$H$8,1)="\","","\")&amp;Control!$H$8</definedName>
    <definedName name="Formula">IF(ISNA(MATCH(TEXT([0]!DfESNum,0),[0]!DfESNums,0)),"School number not found",OFFSET([0]!School,MATCH(TEXT([0]!DfESNum,0),[0]!DfESNums,0)-1,29,1,1))</definedName>
    <definedName name="FSM">IF(ISNA(MATCH(TEXT('Delegated codes'!DfESNum,0),'Delegated codes'!DfESNums,0)),"School number not found",OFFSET('Delegated codes'!School,MATCH(TEXT('Delegated codes'!DfESNum,0),'Delegated codes'!DfESNums,0)-1,14,1,1))</definedName>
    <definedName name="Income">'Budget Return'!$E$185</definedName>
    <definedName name="LEADrive">Control!$B$23&amp;IF(RIGHT(Control!$B$23,1)=":","",":")</definedName>
    <definedName name="LEAFolder">IF(LEFT(Control!$B$22,1)="\","","\")&amp;Control!$B$22</definedName>
    <definedName name="LEAPrepCode">Control!$B$27</definedName>
    <definedName name="LicDef">'Budget Return'!$E$137</definedName>
    <definedName name="NetExpenditure">'Budget Return'!$E$186</definedName>
    <definedName name="PrepCode">Control!$B$27</definedName>
    <definedName name="_xlnm.Print_Area" localSheetId="7">'Budget Assumptions'!$A$1:$D$28</definedName>
    <definedName name="_xlnm.Print_Area" localSheetId="6">'Budget Return'!$M$5:$Y$187</definedName>
    <definedName name="_xlnm.Print_Area" localSheetId="4">Governance!$A$1:$G$40</definedName>
    <definedName name="_xlnm.Print_Area" localSheetId="0">Instructions!$A$1:$L$63</definedName>
    <definedName name="_xlnm.Print_Titles" localSheetId="6">'Budget Return'!$A:$C,'Budget Return'!$4:$4</definedName>
    <definedName name="Resources">BudgetShare-SurpDef-LicDef+Income</definedName>
    <definedName name="School">DFENumb!$A$2:$AI$95</definedName>
    <definedName name="SchoolName">IF(ISNA(MATCH(TEXT(DfESNum,0),DfESNums,0)),"School number not found",OFFSET(School,MATCH(TEXT(DfESNum,0),DfESNums,0)-1,1,1,1))</definedName>
    <definedName name="_SEN1">IF(ISNA(MATCH(TEXT([0]!DfESNum,0),[0]!DfESNums,0)),"School number not found",OFFSET([0]!School,MATCH(TEXT([0]!DfESNum,0),[0]!DfESNums,0)-1,15,1,1))</definedName>
    <definedName name="_SEN14">IF(ISNA(MATCH(TEXT([0]!DfESNum,0),[0]!DfESNums,0)),"School number not found",OFFSET([0]!School,MATCH(TEXT([0]!DfESNum,0),[0]!DfESNums,0)-1,18,1,1))</definedName>
    <definedName name="_SEN2">IF(ISNA(MATCH(TEXT([0]!DfESNum,0),[0]!DfESNums,0)),"School number not found",OFFSET([0]!School,MATCH(TEXT([0]!DfESNum,0),[0]!DfESNums,0)-1,16,1,1))</definedName>
    <definedName name="_SEN34">IF(ISNA(MATCH(TEXT([0]!DfESNum,0),[0]!DfESNums,0)),"School number not found",OFFSET([0]!School,MATCH(TEXT([0]!DfESNum,0),[0]!DfESNums,0)-1,17,1,1))</definedName>
    <definedName name="SENAll">IF(ISNA(MATCH(TEXT([0]!DfESNum,0),[0]!DfESNums,0)),"School number not found",OFFSET([0]!School,MATCH(TEXT([0]!DfESNum,0),[0]!DfESNums,0)-1,20,1,1))</definedName>
    <definedName name="set">"Oval 9"</definedName>
    <definedName name="Setup">FALSE</definedName>
    <definedName name="StandardsFund">IF(ISNA(MATCH(TEXT('Delegated codes'!DfESNum,0),'Delegated codes'!DfESNums,0)),"School number not found",OFFSET('Delegated codes'!School,MATCH(TEXT('Delegated codes'!DfESNum,0),'Delegated codes'!DfESNums,0)-1,31,1,1))</definedName>
    <definedName name="StandardsGrant">IF(ISNA(MATCH(TEXT('Delegated codes'!DfESNum,0),'Delegated codes'!DfESNums,0)),"School number not found",OFFSET('Delegated codes'!School,MATCH(TEXT('Delegated codes'!DfESNum,0),'Delegated codes'!DfESNums,0)-1,30,1,1))</definedName>
    <definedName name="Statemented">IF(ISNA(MATCH(TEXT('Delegated codes'!DfESNum,0),'Delegated codes'!DfESNums,0)),"School number not found",OFFSET('Delegated codes'!School,MATCH(TEXT('Delegated codes'!DfESNum,0),'Delegated codes'!DfESNums,0)-1,19,1,1))</definedName>
    <definedName name="SurpDef">'Budget Return'!$E$136</definedName>
    <definedName name="TotalFTEs">IF(ISNA(MATCH(TEXT(DfESNum,0),DfESNums,0)),"School number not found",OFFSET(School,MATCH(TEXT(DfESNum,0),DfESNums,0)-1,10,1,1))</definedName>
    <definedName name="TotalFunds">IF(ISNA(MATCH(TEXT([0]!DfESNum,0),[0]!DfESNums,0)),"School number not found",OFFSET([0]!School,MATCH(TEXT([0]!DfESNum,0),[0]!DfESNums,0)-1,33,1,1))</definedName>
    <definedName name="Version">Instructions!$I$1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38" l="1"/>
  <c r="D62" i="38"/>
  <c r="D61" i="38"/>
  <c r="D60" i="38"/>
  <c r="D59" i="38"/>
  <c r="D76" i="38"/>
  <c r="D75" i="38"/>
  <c r="D72" i="38"/>
  <c r="D71" i="38"/>
  <c r="D70" i="38"/>
  <c r="D69" i="38"/>
  <c r="D68" i="38"/>
  <c r="D67" i="38"/>
  <c r="D66" i="38"/>
  <c r="D65" i="38"/>
  <c r="D64" i="38"/>
  <c r="D58" i="38"/>
  <c r="D57" i="38"/>
  <c r="D56" i="38"/>
  <c r="D55" i="38"/>
  <c r="D54" i="38"/>
  <c r="D53" i="38"/>
  <c r="D52" i="38"/>
  <c r="D51" i="38"/>
  <c r="D50" i="38"/>
  <c r="D49" i="38"/>
  <c r="D48" i="38"/>
  <c r="D47" i="38"/>
  <c r="D46" i="38"/>
  <c r="D45" i="38"/>
  <c r="D44" i="38"/>
  <c r="D43" i="38"/>
  <c r="D42" i="38"/>
  <c r="D40" i="38"/>
  <c r="D38" i="38"/>
  <c r="D37" i="38"/>
  <c r="D36" i="38"/>
  <c r="D35" i="38"/>
  <c r="D34" i="38"/>
  <c r="D31" i="38"/>
  <c r="D30" i="38"/>
  <c r="D29" i="38"/>
  <c r="D28" i="38"/>
  <c r="D27" i="38"/>
  <c r="D26" i="38"/>
  <c r="D25" i="38"/>
  <c r="D24" i="38"/>
  <c r="D23" i="38"/>
  <c r="D19" i="38"/>
  <c r="D22" i="38"/>
  <c r="D20" i="38"/>
  <c r="D18" i="38"/>
  <c r="N130" i="33"/>
  <c r="G132" i="33"/>
  <c r="G133" i="33"/>
  <c r="F132" i="33"/>
  <c r="F133" i="33"/>
  <c r="M143" i="33"/>
  <c r="X143" i="33"/>
  <c r="M144" i="33"/>
  <c r="Z142" i="33"/>
  <c r="AB142" i="33" s="1"/>
  <c r="Z141" i="33"/>
  <c r="AB141" i="33" s="1"/>
  <c r="Z140" i="33"/>
  <c r="AB140" i="33" s="1"/>
  <c r="N142" i="33"/>
  <c r="O142" i="33"/>
  <c r="P142" i="33"/>
  <c r="Q142" i="33"/>
  <c r="X142" i="33"/>
  <c r="Y142" i="33"/>
  <c r="F142" i="33"/>
  <c r="G142" i="33"/>
  <c r="R142" i="33"/>
  <c r="S142" i="33"/>
  <c r="T142" i="33"/>
  <c r="U142" i="33"/>
  <c r="V142" i="33"/>
  <c r="W142" i="33"/>
  <c r="N140" i="33"/>
  <c r="O140" i="33"/>
  <c r="P140" i="33"/>
  <c r="X140" i="33"/>
  <c r="Q140" i="33"/>
  <c r="R140" i="33"/>
  <c r="S140" i="33"/>
  <c r="T140" i="33"/>
  <c r="U140" i="33"/>
  <c r="V140" i="33"/>
  <c r="W140" i="33"/>
  <c r="N141" i="33"/>
  <c r="O141" i="33"/>
  <c r="P141" i="33"/>
  <c r="Q141" i="33"/>
  <c r="X141" i="33"/>
  <c r="Y141" i="33"/>
  <c r="F141" i="33"/>
  <c r="G141" i="33"/>
  <c r="R141" i="33"/>
  <c r="S141" i="33"/>
  <c r="T141" i="33"/>
  <c r="U141" i="33"/>
  <c r="V141" i="33"/>
  <c r="W141" i="33"/>
  <c r="M140" i="33"/>
  <c r="M141" i="33"/>
  <c r="M142" i="33"/>
  <c r="C140" i="33"/>
  <c r="C141" i="33"/>
  <c r="C142" i="33"/>
  <c r="C137" i="35"/>
  <c r="C138" i="35"/>
  <c r="C139" i="35"/>
  <c r="Z131" i="33"/>
  <c r="AB131" i="33" s="1"/>
  <c r="Z132" i="33"/>
  <c r="AB132" i="33"/>
  <c r="W131" i="33"/>
  <c r="V131" i="33"/>
  <c r="U131" i="33"/>
  <c r="U132" i="33"/>
  <c r="T131" i="33"/>
  <c r="S131" i="33"/>
  <c r="R131" i="33"/>
  <c r="Q131" i="33"/>
  <c r="P131" i="33"/>
  <c r="O131" i="33"/>
  <c r="N131" i="33"/>
  <c r="M131" i="33"/>
  <c r="C131" i="33"/>
  <c r="C4" i="38"/>
  <c r="A3" i="38"/>
  <c r="F6" i="38"/>
  <c r="F93" i="38"/>
  <c r="E93" i="38"/>
  <c r="D93" i="38"/>
  <c r="D94" i="38"/>
  <c r="E94" i="38"/>
  <c r="C93" i="38"/>
  <c r="F77" i="38"/>
  <c r="C77" i="38"/>
  <c r="F39" i="38"/>
  <c r="E39" i="38"/>
  <c r="C39" i="38"/>
  <c r="D13" i="38"/>
  <c r="C161" i="33"/>
  <c r="C162" i="33"/>
  <c r="C163" i="33"/>
  <c r="C164" i="33"/>
  <c r="C165" i="33"/>
  <c r="C143" i="33"/>
  <c r="C144" i="33"/>
  <c r="C63" i="33"/>
  <c r="C64" i="33"/>
  <c r="C65" i="33"/>
  <c r="C66" i="33"/>
  <c r="C105" i="33"/>
  <c r="C106" i="33"/>
  <c r="C107" i="33"/>
  <c r="C108" i="33"/>
  <c r="C111" i="33"/>
  <c r="C112" i="33"/>
  <c r="Z161" i="33"/>
  <c r="AB161" i="33" s="1"/>
  <c r="Z162" i="33"/>
  <c r="AB162" i="33" s="1"/>
  <c r="W161" i="33"/>
  <c r="W162" i="33"/>
  <c r="W163" i="33"/>
  <c r="W164" i="33"/>
  <c r="V161" i="33"/>
  <c r="V162" i="33"/>
  <c r="V163" i="33"/>
  <c r="V164" i="33"/>
  <c r="U161" i="33"/>
  <c r="U162" i="33"/>
  <c r="U163" i="33"/>
  <c r="U164" i="33"/>
  <c r="T161" i="33"/>
  <c r="T162" i="33"/>
  <c r="T163" i="33"/>
  <c r="T164" i="33"/>
  <c r="T165" i="33"/>
  <c r="S161" i="33"/>
  <c r="S162" i="33"/>
  <c r="S163" i="33"/>
  <c r="S164" i="33"/>
  <c r="S165" i="33"/>
  <c r="R161" i="33"/>
  <c r="R162" i="33"/>
  <c r="R163" i="33"/>
  <c r="R164" i="33"/>
  <c r="Q161" i="33"/>
  <c r="Q162" i="33"/>
  <c r="Q163" i="33"/>
  <c r="Q164" i="33"/>
  <c r="P161" i="33"/>
  <c r="P162" i="33"/>
  <c r="P163" i="33"/>
  <c r="P164" i="33"/>
  <c r="P165" i="33"/>
  <c r="P166" i="33"/>
  <c r="O161" i="33"/>
  <c r="O162" i="33"/>
  <c r="O163" i="33"/>
  <c r="O164" i="33"/>
  <c r="N161" i="33"/>
  <c r="N162" i="33"/>
  <c r="N163" i="33"/>
  <c r="N164" i="33"/>
  <c r="N165" i="33"/>
  <c r="M161" i="33"/>
  <c r="M162" i="33"/>
  <c r="M163" i="33"/>
  <c r="M164" i="33"/>
  <c r="X164" i="33"/>
  <c r="M165" i="33"/>
  <c r="Z144" i="33"/>
  <c r="AB144" i="33" s="1"/>
  <c r="Z145" i="33"/>
  <c r="AB145" i="33"/>
  <c r="Z146" i="33"/>
  <c r="AB146" i="33" s="1"/>
  <c r="Z147" i="33"/>
  <c r="AB147" i="33"/>
  <c r="Z148" i="33"/>
  <c r="AB148" i="33" s="1"/>
  <c r="Z149" i="33"/>
  <c r="AB149" i="33"/>
  <c r="Z150" i="33"/>
  <c r="AB150" i="33" s="1"/>
  <c r="Z151" i="33"/>
  <c r="AB151" i="33" s="1"/>
  <c r="W144" i="33"/>
  <c r="W145" i="33"/>
  <c r="W146" i="33"/>
  <c r="W147" i="33"/>
  <c r="W148" i="33"/>
  <c r="W149" i="33"/>
  <c r="W150" i="33"/>
  <c r="W151" i="33"/>
  <c r="W152" i="33"/>
  <c r="W153" i="33"/>
  <c r="V144" i="33"/>
  <c r="V145" i="33"/>
  <c r="V146" i="33"/>
  <c r="V147" i="33"/>
  <c r="V148" i="33"/>
  <c r="V149" i="33"/>
  <c r="V150" i="33"/>
  <c r="V151" i="33"/>
  <c r="V152" i="33"/>
  <c r="U144" i="33"/>
  <c r="U145" i="33"/>
  <c r="U146" i="33"/>
  <c r="U147" i="33"/>
  <c r="U148" i="33"/>
  <c r="U149" i="33"/>
  <c r="U150" i="33"/>
  <c r="U151" i="33"/>
  <c r="U152" i="33"/>
  <c r="T144" i="33"/>
  <c r="T145" i="33"/>
  <c r="T146" i="33"/>
  <c r="T147" i="33"/>
  <c r="T148" i="33"/>
  <c r="T149" i="33"/>
  <c r="T150" i="33"/>
  <c r="T151" i="33"/>
  <c r="T152" i="33"/>
  <c r="T153" i="33"/>
  <c r="S144" i="33"/>
  <c r="S145" i="33"/>
  <c r="S146" i="33"/>
  <c r="S147" i="33"/>
  <c r="S148" i="33"/>
  <c r="X148" i="33"/>
  <c r="S149" i="33"/>
  <c r="S150" i="33"/>
  <c r="S151" i="33"/>
  <c r="S152" i="33"/>
  <c r="R144" i="33"/>
  <c r="R145" i="33"/>
  <c r="R146" i="33"/>
  <c r="R147" i="33"/>
  <c r="R148" i="33"/>
  <c r="R149" i="33"/>
  <c r="R150" i="33"/>
  <c r="R151" i="33"/>
  <c r="Q144" i="33"/>
  <c r="Q145" i="33"/>
  <c r="Q146" i="33"/>
  <c r="Q147" i="33"/>
  <c r="Q148" i="33"/>
  <c r="Q149" i="33"/>
  <c r="Q150" i="33"/>
  <c r="X150" i="33"/>
  <c r="Q151" i="33"/>
  <c r="Q152" i="33"/>
  <c r="Q153" i="33"/>
  <c r="P144" i="33"/>
  <c r="P145" i="33"/>
  <c r="P146" i="33"/>
  <c r="P147" i="33"/>
  <c r="P148" i="33"/>
  <c r="O144" i="33"/>
  <c r="O145" i="33"/>
  <c r="O146" i="33"/>
  <c r="O147" i="33"/>
  <c r="O148" i="33"/>
  <c r="N144" i="33"/>
  <c r="Y144" i="33"/>
  <c r="F144" i="33"/>
  <c r="G144" i="33"/>
  <c r="N145" i="33"/>
  <c r="N146" i="33"/>
  <c r="N147" i="33"/>
  <c r="N148" i="33"/>
  <c r="M145" i="33"/>
  <c r="M146" i="33"/>
  <c r="M147" i="33"/>
  <c r="M148" i="33"/>
  <c r="Z143" i="33"/>
  <c r="AB143" i="33" s="1"/>
  <c r="W143" i="33"/>
  <c r="V143" i="33"/>
  <c r="U143" i="33"/>
  <c r="T143" i="33"/>
  <c r="S143" i="33"/>
  <c r="R143" i="33"/>
  <c r="Q143" i="33"/>
  <c r="P143" i="33"/>
  <c r="O143" i="33"/>
  <c r="O149" i="33"/>
  <c r="O150" i="33"/>
  <c r="N143" i="33"/>
  <c r="N149" i="33"/>
  <c r="N150" i="33"/>
  <c r="M149" i="33"/>
  <c r="M150" i="33"/>
  <c r="Z111" i="33"/>
  <c r="AB111" i="33" s="1"/>
  <c r="Z112" i="33"/>
  <c r="AB112" i="33"/>
  <c r="Z113" i="33"/>
  <c r="AB113" i="33" s="1"/>
  <c r="W111" i="33"/>
  <c r="W112" i="33"/>
  <c r="W113" i="33"/>
  <c r="W114" i="33"/>
  <c r="V111" i="33"/>
  <c r="V112" i="33"/>
  <c r="V113" i="33"/>
  <c r="V114" i="33"/>
  <c r="U111" i="33"/>
  <c r="U112" i="33"/>
  <c r="U113" i="33"/>
  <c r="T111" i="33"/>
  <c r="T112" i="33"/>
  <c r="T113" i="33"/>
  <c r="S111" i="33"/>
  <c r="S112" i="33"/>
  <c r="S113" i="33"/>
  <c r="S114" i="33"/>
  <c r="S115" i="33"/>
  <c r="R111" i="33"/>
  <c r="R112" i="33"/>
  <c r="R113" i="33"/>
  <c r="Q111" i="33"/>
  <c r="Q112" i="33"/>
  <c r="Q113" i="33"/>
  <c r="Q114" i="33"/>
  <c r="P111" i="33"/>
  <c r="P112" i="33"/>
  <c r="P113" i="33"/>
  <c r="P114" i="33"/>
  <c r="O111" i="33"/>
  <c r="O112" i="33"/>
  <c r="O113" i="33"/>
  <c r="O114" i="33"/>
  <c r="N111" i="33"/>
  <c r="N112" i="33"/>
  <c r="X112" i="33"/>
  <c r="N113" i="33"/>
  <c r="M111" i="33"/>
  <c r="M112" i="33"/>
  <c r="Y112" i="33"/>
  <c r="F112" i="33"/>
  <c r="G112" i="33"/>
  <c r="Z105" i="33"/>
  <c r="AB105" i="33" s="1"/>
  <c r="Z106" i="33"/>
  <c r="AB106" i="33"/>
  <c r="Z107" i="33"/>
  <c r="AB107" i="33" s="1"/>
  <c r="Z108" i="33"/>
  <c r="AB108" i="33"/>
  <c r="W105" i="33"/>
  <c r="W106" i="33"/>
  <c r="W107" i="33"/>
  <c r="W108" i="33"/>
  <c r="W109" i="33"/>
  <c r="V105" i="33"/>
  <c r="V106" i="33"/>
  <c r="V107" i="33"/>
  <c r="V108" i="33"/>
  <c r="U105" i="33"/>
  <c r="U106" i="33"/>
  <c r="U107" i="33"/>
  <c r="U108" i="33"/>
  <c r="T105" i="33"/>
  <c r="T106" i="33"/>
  <c r="T107" i="33"/>
  <c r="T108" i="33"/>
  <c r="S105" i="33"/>
  <c r="S106" i="33"/>
  <c r="S107" i="33"/>
  <c r="R105" i="33"/>
  <c r="R106" i="33"/>
  <c r="R107" i="33"/>
  <c r="R108" i="33"/>
  <c r="Q105" i="33"/>
  <c r="Q106" i="33"/>
  <c r="Q107" i="33"/>
  <c r="P105" i="33"/>
  <c r="P106" i="33"/>
  <c r="P107" i="33"/>
  <c r="P108" i="33"/>
  <c r="O105" i="33"/>
  <c r="O106" i="33"/>
  <c r="O107" i="33"/>
  <c r="O108" i="33"/>
  <c r="N105" i="33"/>
  <c r="N106" i="33"/>
  <c r="N107" i="33"/>
  <c r="M105" i="33"/>
  <c r="M106" i="33"/>
  <c r="Z63" i="33"/>
  <c r="AB63" i="33" s="1"/>
  <c r="Z64" i="33"/>
  <c r="AB64" i="33" s="1"/>
  <c r="Z65" i="33"/>
  <c r="AB65" i="33"/>
  <c r="Z66" i="33"/>
  <c r="AB66" i="33" s="1"/>
  <c r="W63" i="33"/>
  <c r="W64" i="33"/>
  <c r="W65" i="33"/>
  <c r="W66" i="33"/>
  <c r="W67" i="33"/>
  <c r="W68" i="33"/>
  <c r="W69" i="33"/>
  <c r="W70" i="33"/>
  <c r="V63" i="33"/>
  <c r="V64" i="33"/>
  <c r="V65" i="33"/>
  <c r="V66" i="33"/>
  <c r="V67" i="33"/>
  <c r="V68" i="33"/>
  <c r="V69" i="33"/>
  <c r="V70" i="33"/>
  <c r="V71" i="33"/>
  <c r="U63" i="33"/>
  <c r="U64" i="33"/>
  <c r="U65" i="33"/>
  <c r="U66" i="33"/>
  <c r="U67" i="33"/>
  <c r="U68" i="33"/>
  <c r="U69" i="33"/>
  <c r="U70" i="33"/>
  <c r="U71" i="33"/>
  <c r="U72" i="33"/>
  <c r="U73" i="33"/>
  <c r="T63" i="33"/>
  <c r="T64" i="33"/>
  <c r="T65" i="33"/>
  <c r="T66" i="33"/>
  <c r="T67" i="33"/>
  <c r="T68" i="33"/>
  <c r="T69" i="33"/>
  <c r="T70" i="33"/>
  <c r="T71" i="33"/>
  <c r="S63" i="33"/>
  <c r="S64" i="33"/>
  <c r="S65" i="33"/>
  <c r="S66" i="33"/>
  <c r="S67" i="33"/>
  <c r="S68" i="33"/>
  <c r="S69" i="33"/>
  <c r="R63" i="33"/>
  <c r="R64" i="33"/>
  <c r="R65" i="33"/>
  <c r="R66" i="33"/>
  <c r="R67" i="33"/>
  <c r="R68" i="33"/>
  <c r="R69" i="33"/>
  <c r="Q63" i="33"/>
  <c r="Q64" i="33"/>
  <c r="Q65" i="33"/>
  <c r="Q66" i="33"/>
  <c r="Q67" i="33"/>
  <c r="Q68" i="33"/>
  <c r="Q69" i="33"/>
  <c r="Q70" i="33"/>
  <c r="P63" i="33"/>
  <c r="X63" i="33"/>
  <c r="Y63" i="33"/>
  <c r="F63" i="33"/>
  <c r="G63" i="33"/>
  <c r="P64" i="33"/>
  <c r="P65" i="33"/>
  <c r="P66" i="33"/>
  <c r="P67" i="33"/>
  <c r="P68" i="33"/>
  <c r="O63" i="33"/>
  <c r="O64" i="33"/>
  <c r="O65" i="33"/>
  <c r="O66" i="33"/>
  <c r="N63" i="33"/>
  <c r="N64" i="33"/>
  <c r="N65" i="33"/>
  <c r="N66" i="33"/>
  <c r="M63" i="33"/>
  <c r="M64" i="33"/>
  <c r="M65" i="33"/>
  <c r="C158" i="35"/>
  <c r="C159" i="35"/>
  <c r="C160" i="35"/>
  <c r="C161" i="35"/>
  <c r="C162" i="35"/>
  <c r="C141" i="35"/>
  <c r="C142" i="35"/>
  <c r="C140" i="35"/>
  <c r="C143" i="35"/>
  <c r="C144" i="35"/>
  <c r="C145" i="35"/>
  <c r="C128" i="35"/>
  <c r="C129" i="35"/>
  <c r="C130" i="35"/>
  <c r="C131" i="35"/>
  <c r="C108" i="35"/>
  <c r="C109" i="35"/>
  <c r="C110" i="35"/>
  <c r="C102" i="35"/>
  <c r="H143" i="33"/>
  <c r="E185" i="33"/>
  <c r="I13" i="27"/>
  <c r="Z53" i="33"/>
  <c r="AB53" i="33" s="1"/>
  <c r="C115" i="35"/>
  <c r="C55" i="35"/>
  <c r="C50" i="35"/>
  <c r="C51" i="35"/>
  <c r="C6" i="33"/>
  <c r="E179" i="33"/>
  <c r="AC179" i="33"/>
  <c r="N6" i="33"/>
  <c r="O6" i="33"/>
  <c r="P6" i="33"/>
  <c r="Q6" i="33"/>
  <c r="R6" i="33"/>
  <c r="S6" i="33"/>
  <c r="T6" i="33"/>
  <c r="U6" i="33"/>
  <c r="V6" i="33"/>
  <c r="W6" i="33"/>
  <c r="Z6" i="33"/>
  <c r="AB6" i="33" s="1"/>
  <c r="M6" i="33"/>
  <c r="C3" i="35"/>
  <c r="Z158" i="33"/>
  <c r="AB158" i="33" s="1"/>
  <c r="M158" i="33"/>
  <c r="N158" i="33"/>
  <c r="O158" i="33"/>
  <c r="P158" i="33"/>
  <c r="Q158" i="33"/>
  <c r="R158" i="33"/>
  <c r="S158" i="33"/>
  <c r="T158" i="33"/>
  <c r="U158" i="33"/>
  <c r="V158" i="33"/>
  <c r="W158" i="33"/>
  <c r="C158" i="33"/>
  <c r="C156" i="35"/>
  <c r="C136" i="35"/>
  <c r="C146" i="35"/>
  <c r="C147" i="35"/>
  <c r="C148" i="35"/>
  <c r="C149" i="35"/>
  <c r="C150" i="35"/>
  <c r="C139" i="33"/>
  <c r="C145" i="33"/>
  <c r="C146" i="33"/>
  <c r="C147" i="33"/>
  <c r="C148" i="33"/>
  <c r="C149" i="33"/>
  <c r="C150" i="33"/>
  <c r="C151" i="33"/>
  <c r="C152" i="33"/>
  <c r="C153" i="33"/>
  <c r="N139" i="33"/>
  <c r="N185" i="33"/>
  <c r="O139" i="33"/>
  <c r="O185" i="33"/>
  <c r="P139" i="33"/>
  <c r="P185" i="33"/>
  <c r="Q139" i="33"/>
  <c r="R139" i="33"/>
  <c r="R185" i="33"/>
  <c r="S139" i="33"/>
  <c r="T139" i="33"/>
  <c r="T185" i="33"/>
  <c r="U139" i="33"/>
  <c r="V139" i="33"/>
  <c r="W139" i="33"/>
  <c r="Z139" i="33"/>
  <c r="AB139" i="33" s="1"/>
  <c r="P149" i="33"/>
  <c r="P150" i="33"/>
  <c r="M151" i="33"/>
  <c r="N151" i="33"/>
  <c r="O151" i="33"/>
  <c r="P151" i="33"/>
  <c r="M152" i="33"/>
  <c r="N152" i="33"/>
  <c r="O152" i="33"/>
  <c r="P152" i="33"/>
  <c r="R152" i="33"/>
  <c r="Z152" i="33"/>
  <c r="AB152" i="33" s="1"/>
  <c r="M153" i="33"/>
  <c r="N153" i="33"/>
  <c r="O153" i="33"/>
  <c r="P153" i="33"/>
  <c r="R153" i="33"/>
  <c r="S153" i="33"/>
  <c r="U153" i="33"/>
  <c r="V153" i="33"/>
  <c r="Z153" i="33"/>
  <c r="AB153" i="33"/>
  <c r="B9" i="2"/>
  <c r="C9" i="2"/>
  <c r="C7" i="33"/>
  <c r="M7" i="33"/>
  <c r="N7" i="33"/>
  <c r="O7" i="33"/>
  <c r="P7" i="33"/>
  <c r="Q7" i="33"/>
  <c r="R7" i="33"/>
  <c r="S7" i="33"/>
  <c r="T7" i="33"/>
  <c r="X7" i="33"/>
  <c r="Y7" i="33"/>
  <c r="F7" i="33"/>
  <c r="G7" i="33"/>
  <c r="U7" i="33"/>
  <c r="V7" i="33"/>
  <c r="W7" i="33"/>
  <c r="Z7" i="33"/>
  <c r="AB7" i="33"/>
  <c r="AI7" i="33"/>
  <c r="C8" i="33"/>
  <c r="M8" i="33"/>
  <c r="N8" i="33"/>
  <c r="O8" i="33"/>
  <c r="P8" i="33"/>
  <c r="Q8" i="33"/>
  <c r="R8" i="33"/>
  <c r="S8" i="33"/>
  <c r="T8" i="33"/>
  <c r="U8" i="33"/>
  <c r="V8" i="33"/>
  <c r="W8" i="33"/>
  <c r="Z8" i="33"/>
  <c r="AB8" i="33" s="1"/>
  <c r="AI8" i="33"/>
  <c r="C9" i="33"/>
  <c r="M9" i="33"/>
  <c r="N9" i="33"/>
  <c r="O9" i="33"/>
  <c r="P9" i="33"/>
  <c r="Q9" i="33"/>
  <c r="R9" i="33"/>
  <c r="S9" i="33"/>
  <c r="T9" i="33"/>
  <c r="U9" i="33"/>
  <c r="V9" i="33"/>
  <c r="W9" i="33"/>
  <c r="Z9" i="33"/>
  <c r="AB9" i="33" s="1"/>
  <c r="AI9" i="33"/>
  <c r="C10" i="33"/>
  <c r="M10" i="33"/>
  <c r="N10" i="33"/>
  <c r="O10" i="33"/>
  <c r="P10" i="33"/>
  <c r="Q10" i="33"/>
  <c r="R10" i="33"/>
  <c r="S10" i="33"/>
  <c r="T10" i="33"/>
  <c r="U10" i="33"/>
  <c r="V10" i="33"/>
  <c r="W10" i="33"/>
  <c r="Z10" i="33"/>
  <c r="AB10" i="33"/>
  <c r="AI10" i="33"/>
  <c r="C11" i="33"/>
  <c r="M11" i="33"/>
  <c r="N11" i="33"/>
  <c r="O11" i="33"/>
  <c r="P11" i="33"/>
  <c r="X11" i="33"/>
  <c r="Q11" i="33"/>
  <c r="R11" i="33"/>
  <c r="S11" i="33"/>
  <c r="T11" i="33"/>
  <c r="U11" i="33"/>
  <c r="V11" i="33"/>
  <c r="W11" i="33"/>
  <c r="Z11" i="33"/>
  <c r="AB11" i="33"/>
  <c r="AI11" i="33"/>
  <c r="C12" i="33"/>
  <c r="M12" i="33"/>
  <c r="N12" i="33"/>
  <c r="O12" i="33"/>
  <c r="P12" i="33"/>
  <c r="Q12" i="33"/>
  <c r="R12" i="33"/>
  <c r="S12" i="33"/>
  <c r="T12" i="33"/>
  <c r="U12" i="33"/>
  <c r="V12" i="33"/>
  <c r="W12" i="33"/>
  <c r="Z12" i="33"/>
  <c r="AB12" i="33"/>
  <c r="AI12" i="33"/>
  <c r="C13" i="33"/>
  <c r="M13" i="33"/>
  <c r="N13" i="33"/>
  <c r="O13" i="33"/>
  <c r="P13" i="33"/>
  <c r="Q13" i="33"/>
  <c r="R13" i="33"/>
  <c r="S13" i="33"/>
  <c r="T13" i="33"/>
  <c r="U13" i="33"/>
  <c r="V13" i="33"/>
  <c r="W13" i="33"/>
  <c r="Z13" i="33"/>
  <c r="AB13" i="33" s="1"/>
  <c r="AI13" i="33"/>
  <c r="C14" i="33"/>
  <c r="M14" i="33"/>
  <c r="N14" i="33"/>
  <c r="N179" i="33"/>
  <c r="O14" i="33"/>
  <c r="P14" i="33"/>
  <c r="Q14" i="33"/>
  <c r="R14" i="33"/>
  <c r="S14" i="33"/>
  <c r="T14" i="33"/>
  <c r="U14" i="33"/>
  <c r="V14" i="33"/>
  <c r="V179" i="33"/>
  <c r="W14" i="33"/>
  <c r="Z14" i="33"/>
  <c r="AB14" i="33"/>
  <c r="AI14" i="33"/>
  <c r="C15" i="33"/>
  <c r="M15" i="33"/>
  <c r="N15" i="33"/>
  <c r="O15" i="33"/>
  <c r="P15" i="33"/>
  <c r="Q15" i="33"/>
  <c r="R15" i="33"/>
  <c r="S15" i="33"/>
  <c r="T15" i="33"/>
  <c r="U15" i="33"/>
  <c r="V15" i="33"/>
  <c r="W15" i="33"/>
  <c r="Z15" i="33"/>
  <c r="AB15" i="33" s="1"/>
  <c r="AI15" i="33"/>
  <c r="C16" i="33"/>
  <c r="M16" i="33"/>
  <c r="N16" i="33"/>
  <c r="O16" i="33"/>
  <c r="P16" i="33"/>
  <c r="Q16" i="33"/>
  <c r="R16" i="33"/>
  <c r="S16" i="33"/>
  <c r="T16" i="33"/>
  <c r="U16" i="33"/>
  <c r="V16" i="33"/>
  <c r="W16" i="33"/>
  <c r="Z16" i="33"/>
  <c r="AB16" i="33" s="1"/>
  <c r="AI16" i="33"/>
  <c r="C17" i="33"/>
  <c r="M17" i="33"/>
  <c r="N17" i="33"/>
  <c r="O17" i="33"/>
  <c r="P17" i="33"/>
  <c r="Q17" i="33"/>
  <c r="R17" i="33"/>
  <c r="S17" i="33"/>
  <c r="T17" i="33"/>
  <c r="U17" i="33"/>
  <c r="V17" i="33"/>
  <c r="W17" i="33"/>
  <c r="Z17" i="33"/>
  <c r="AB17" i="33" s="1"/>
  <c r="AI17" i="33"/>
  <c r="C18" i="33"/>
  <c r="M18" i="33"/>
  <c r="N18" i="33"/>
  <c r="X18" i="33"/>
  <c r="Y18" i="33"/>
  <c r="F18" i="33"/>
  <c r="G18" i="33"/>
  <c r="O18" i="33"/>
  <c r="P18" i="33"/>
  <c r="Q18" i="33"/>
  <c r="R18" i="33"/>
  <c r="S18" i="33"/>
  <c r="T18" i="33"/>
  <c r="U18" i="33"/>
  <c r="V18" i="33"/>
  <c r="W18" i="33"/>
  <c r="Z18" i="33"/>
  <c r="AB18" i="33" s="1"/>
  <c r="AI18" i="33"/>
  <c r="C19" i="33"/>
  <c r="M19" i="33"/>
  <c r="N19" i="33"/>
  <c r="O19" i="33"/>
  <c r="P19" i="33"/>
  <c r="Q19" i="33"/>
  <c r="R19" i="33"/>
  <c r="S19" i="33"/>
  <c r="T19" i="33"/>
  <c r="U19" i="33"/>
  <c r="V19" i="33"/>
  <c r="W19" i="33"/>
  <c r="Z19" i="33"/>
  <c r="AB19" i="33"/>
  <c r="AI19" i="33"/>
  <c r="C20" i="33"/>
  <c r="M20" i="33"/>
  <c r="N20" i="33"/>
  <c r="O20" i="33"/>
  <c r="P20" i="33"/>
  <c r="Q20" i="33"/>
  <c r="R20" i="33"/>
  <c r="S20" i="33"/>
  <c r="T20" i="33"/>
  <c r="U20" i="33"/>
  <c r="V20" i="33"/>
  <c r="W20" i="33"/>
  <c r="Z20" i="33"/>
  <c r="AB20" i="33" s="1"/>
  <c r="AI20" i="33"/>
  <c r="C21" i="33"/>
  <c r="M21" i="33"/>
  <c r="N21" i="33"/>
  <c r="O21" i="33"/>
  <c r="P21" i="33"/>
  <c r="Q21" i="33"/>
  <c r="R21" i="33"/>
  <c r="S21" i="33"/>
  <c r="T21" i="33"/>
  <c r="U21" i="33"/>
  <c r="V21" i="33"/>
  <c r="W21" i="33"/>
  <c r="Z21" i="33"/>
  <c r="AB21" i="33" s="1"/>
  <c r="AI21" i="33"/>
  <c r="C22" i="33"/>
  <c r="M22" i="33"/>
  <c r="N22" i="33"/>
  <c r="X22" i="33"/>
  <c r="Y22" i="33"/>
  <c r="F22" i="33"/>
  <c r="G22" i="33"/>
  <c r="O22" i="33"/>
  <c r="P22" i="33"/>
  <c r="Q22" i="33"/>
  <c r="R22" i="33"/>
  <c r="S22" i="33"/>
  <c r="T22" i="33"/>
  <c r="U22" i="33"/>
  <c r="V22" i="33"/>
  <c r="W22" i="33"/>
  <c r="Z22" i="33"/>
  <c r="AB22" i="33"/>
  <c r="AI22" i="33"/>
  <c r="C23" i="33"/>
  <c r="M23" i="33"/>
  <c r="N23" i="33"/>
  <c r="O23" i="33"/>
  <c r="P23" i="33"/>
  <c r="Q23" i="33"/>
  <c r="R23" i="33"/>
  <c r="S23" i="33"/>
  <c r="T23" i="33"/>
  <c r="U23" i="33"/>
  <c r="V23" i="33"/>
  <c r="W23" i="33"/>
  <c r="Z23" i="33"/>
  <c r="AB23" i="33"/>
  <c r="AI23" i="33"/>
  <c r="C24" i="33"/>
  <c r="M24" i="33"/>
  <c r="N24" i="33"/>
  <c r="O24" i="33"/>
  <c r="P24" i="33"/>
  <c r="Q24" i="33"/>
  <c r="R24" i="33"/>
  <c r="S24" i="33"/>
  <c r="T24" i="33"/>
  <c r="U24" i="33"/>
  <c r="V24" i="33"/>
  <c r="W24" i="33"/>
  <c r="Z24" i="33"/>
  <c r="AB24" i="33" s="1"/>
  <c r="AI24" i="33"/>
  <c r="C25" i="33"/>
  <c r="M25" i="33"/>
  <c r="N25" i="33"/>
  <c r="O25" i="33"/>
  <c r="P25" i="33"/>
  <c r="Q25" i="33"/>
  <c r="R25" i="33"/>
  <c r="S25" i="33"/>
  <c r="T25" i="33"/>
  <c r="U25" i="33"/>
  <c r="V25" i="33"/>
  <c r="W25" i="33"/>
  <c r="Z25" i="33"/>
  <c r="AB25" i="33" s="1"/>
  <c r="AI25" i="33"/>
  <c r="C26" i="33"/>
  <c r="M26" i="33"/>
  <c r="N26" i="33"/>
  <c r="O26" i="33"/>
  <c r="P26" i="33"/>
  <c r="Q26" i="33"/>
  <c r="R26" i="33"/>
  <c r="S26" i="33"/>
  <c r="T26" i="33"/>
  <c r="U26" i="33"/>
  <c r="V26" i="33"/>
  <c r="W26" i="33"/>
  <c r="Z26" i="33"/>
  <c r="AB26" i="33" s="1"/>
  <c r="C27" i="33"/>
  <c r="M27" i="33"/>
  <c r="N27" i="33"/>
  <c r="O27" i="33"/>
  <c r="P27" i="33"/>
  <c r="Q27" i="33"/>
  <c r="R27" i="33"/>
  <c r="S27" i="33"/>
  <c r="T27" i="33"/>
  <c r="U27" i="33"/>
  <c r="V27" i="33"/>
  <c r="W27" i="33"/>
  <c r="Z27" i="33"/>
  <c r="AB27" i="33"/>
  <c r="AI27" i="33"/>
  <c r="C28" i="33"/>
  <c r="M28" i="33"/>
  <c r="N28" i="33"/>
  <c r="O28" i="33"/>
  <c r="P28" i="33"/>
  <c r="Q28" i="33"/>
  <c r="R28" i="33"/>
  <c r="S28" i="33"/>
  <c r="T28" i="33"/>
  <c r="U28" i="33"/>
  <c r="V28" i="33"/>
  <c r="W28" i="33"/>
  <c r="Z28" i="33"/>
  <c r="AB28" i="33"/>
  <c r="AI28" i="33"/>
  <c r="C29" i="33"/>
  <c r="M29" i="33"/>
  <c r="N29" i="33"/>
  <c r="O29" i="33"/>
  <c r="P29" i="33"/>
  <c r="Q29" i="33"/>
  <c r="R29" i="33"/>
  <c r="S29" i="33"/>
  <c r="T29" i="33"/>
  <c r="U29" i="33"/>
  <c r="V29" i="33"/>
  <c r="W29" i="33"/>
  <c r="Z29" i="33"/>
  <c r="AB29" i="33" s="1"/>
  <c r="AI29" i="33"/>
  <c r="C30" i="33"/>
  <c r="M30" i="33"/>
  <c r="M179" i="33"/>
  <c r="N30" i="33"/>
  <c r="O30" i="33"/>
  <c r="P30" i="33"/>
  <c r="P179" i="33"/>
  <c r="Q30" i="33"/>
  <c r="Q179" i="33"/>
  <c r="R30" i="33"/>
  <c r="S30" i="33"/>
  <c r="T30" i="33"/>
  <c r="U30" i="33"/>
  <c r="V30" i="33"/>
  <c r="W30" i="33"/>
  <c r="Z30" i="33"/>
  <c r="AB30" i="33"/>
  <c r="AI30" i="33"/>
  <c r="C31" i="33"/>
  <c r="M31" i="33"/>
  <c r="X31" i="33"/>
  <c r="N31" i="33"/>
  <c r="O31" i="33"/>
  <c r="P31" i="33"/>
  <c r="Q31" i="33"/>
  <c r="R31" i="33"/>
  <c r="S31" i="33"/>
  <c r="T31" i="33"/>
  <c r="U31" i="33"/>
  <c r="V31" i="33"/>
  <c r="W31" i="33"/>
  <c r="Z31" i="33"/>
  <c r="AB31" i="33"/>
  <c r="AI31" i="33"/>
  <c r="C32" i="33"/>
  <c r="M32" i="33"/>
  <c r="N32" i="33"/>
  <c r="O32" i="33"/>
  <c r="P32" i="33"/>
  <c r="Q32" i="33"/>
  <c r="R32" i="33"/>
  <c r="S32" i="33"/>
  <c r="T32" i="33"/>
  <c r="U32" i="33"/>
  <c r="V32" i="33"/>
  <c r="W32" i="33"/>
  <c r="Z32" i="33"/>
  <c r="AB32" i="33"/>
  <c r="AI32" i="33"/>
  <c r="C33" i="33"/>
  <c r="F33" i="33"/>
  <c r="C34" i="33"/>
  <c r="M34" i="33"/>
  <c r="N34" i="33"/>
  <c r="O34" i="33"/>
  <c r="P34" i="33"/>
  <c r="Q34" i="33"/>
  <c r="R34" i="33"/>
  <c r="S34" i="33"/>
  <c r="T34" i="33"/>
  <c r="U34" i="33"/>
  <c r="V34" i="33"/>
  <c r="W34" i="33"/>
  <c r="Z34" i="33"/>
  <c r="AB34" i="33"/>
  <c r="AI34" i="33"/>
  <c r="C35" i="33"/>
  <c r="M35" i="33"/>
  <c r="N35" i="33"/>
  <c r="O35" i="33"/>
  <c r="P35" i="33"/>
  <c r="Q35" i="33"/>
  <c r="R35" i="33"/>
  <c r="S35" i="33"/>
  <c r="T35" i="33"/>
  <c r="U35" i="33"/>
  <c r="V35" i="33"/>
  <c r="W35" i="33"/>
  <c r="Z35" i="33"/>
  <c r="AB35" i="33"/>
  <c r="AI35" i="33"/>
  <c r="C36" i="33"/>
  <c r="M36" i="33"/>
  <c r="N36" i="33"/>
  <c r="O36" i="33"/>
  <c r="P36" i="33"/>
  <c r="Q36" i="33"/>
  <c r="R36" i="33"/>
  <c r="S36" i="33"/>
  <c r="T36" i="33"/>
  <c r="U36" i="33"/>
  <c r="V36" i="33"/>
  <c r="W36" i="33"/>
  <c r="Z36" i="33"/>
  <c r="AB36" i="33" s="1"/>
  <c r="AI36" i="33"/>
  <c r="C37" i="33"/>
  <c r="M37" i="33"/>
  <c r="N37" i="33"/>
  <c r="O37" i="33"/>
  <c r="P37" i="33"/>
  <c r="Q37" i="33"/>
  <c r="R37" i="33"/>
  <c r="S37" i="33"/>
  <c r="T37" i="33"/>
  <c r="U37" i="33"/>
  <c r="V37" i="33"/>
  <c r="W37" i="33"/>
  <c r="Z37" i="33"/>
  <c r="AB37" i="33"/>
  <c r="AI37" i="33"/>
  <c r="C38" i="33"/>
  <c r="M38" i="33"/>
  <c r="X38" i="33"/>
  <c r="X180" i="33"/>
  <c r="N38" i="33"/>
  <c r="Y38" i="33"/>
  <c r="F38" i="33"/>
  <c r="G38" i="33"/>
  <c r="O38" i="33"/>
  <c r="P38" i="33"/>
  <c r="Q38" i="33"/>
  <c r="R38" i="33"/>
  <c r="S38" i="33"/>
  <c r="T38" i="33"/>
  <c r="U38" i="33"/>
  <c r="V38" i="33"/>
  <c r="V180" i="33"/>
  <c r="W38" i="33"/>
  <c r="Z38" i="33"/>
  <c r="AB38" i="33" s="1"/>
  <c r="AI38" i="33"/>
  <c r="C39" i="33"/>
  <c r="M39" i="33"/>
  <c r="N39" i="33"/>
  <c r="O39" i="33"/>
  <c r="P39" i="33"/>
  <c r="Q39" i="33"/>
  <c r="R39" i="33"/>
  <c r="S39" i="33"/>
  <c r="T39" i="33"/>
  <c r="U39" i="33"/>
  <c r="V39" i="33"/>
  <c r="W39" i="33"/>
  <c r="Z39" i="33"/>
  <c r="AB39" i="33" s="1"/>
  <c r="AI39" i="33"/>
  <c r="C40" i="33"/>
  <c r="M40" i="33"/>
  <c r="N40" i="33"/>
  <c r="O40" i="33"/>
  <c r="X40" i="33"/>
  <c r="Y40" i="33"/>
  <c r="F40" i="33"/>
  <c r="G40" i="33"/>
  <c r="P40" i="33"/>
  <c r="Q40" i="33"/>
  <c r="R40" i="33"/>
  <c r="S40" i="33"/>
  <c r="T40" i="33"/>
  <c r="U40" i="33"/>
  <c r="V40" i="33"/>
  <c r="W40" i="33"/>
  <c r="Z40" i="33"/>
  <c r="AB40" i="33" s="1"/>
  <c r="AI40" i="33"/>
  <c r="C41" i="33"/>
  <c r="M41" i="33"/>
  <c r="N41" i="33"/>
  <c r="O41" i="33"/>
  <c r="P41" i="33"/>
  <c r="Q41" i="33"/>
  <c r="R41" i="33"/>
  <c r="S41" i="33"/>
  <c r="T41" i="33"/>
  <c r="U41" i="33"/>
  <c r="V41" i="33"/>
  <c r="W41" i="33"/>
  <c r="Z41" i="33"/>
  <c r="AB41" i="33" s="1"/>
  <c r="AI41" i="33"/>
  <c r="C42" i="33"/>
  <c r="M42" i="33"/>
  <c r="N42" i="33"/>
  <c r="O42" i="33"/>
  <c r="P42" i="33"/>
  <c r="Q42" i="33"/>
  <c r="R42" i="33"/>
  <c r="S42" i="33"/>
  <c r="T42" i="33"/>
  <c r="U42" i="33"/>
  <c r="V42" i="33"/>
  <c r="W42" i="33"/>
  <c r="Z42" i="33"/>
  <c r="AB42" i="33"/>
  <c r="AI42" i="33"/>
  <c r="C43" i="33"/>
  <c r="M43" i="33"/>
  <c r="N43" i="33"/>
  <c r="O43" i="33"/>
  <c r="P43" i="33"/>
  <c r="Q43" i="33"/>
  <c r="R43" i="33"/>
  <c r="S43" i="33"/>
  <c r="T43" i="33"/>
  <c r="U43" i="33"/>
  <c r="V43" i="33"/>
  <c r="W43" i="33"/>
  <c r="Z43" i="33"/>
  <c r="AB43" i="33" s="1"/>
  <c r="AI43" i="33"/>
  <c r="C44" i="33"/>
  <c r="M44" i="33"/>
  <c r="N44" i="33"/>
  <c r="O44" i="33"/>
  <c r="X44" i="33"/>
  <c r="Y44" i="33"/>
  <c r="F44" i="33"/>
  <c r="G44" i="33"/>
  <c r="P44" i="33"/>
  <c r="Q44" i="33"/>
  <c r="R44" i="33"/>
  <c r="S44" i="33"/>
  <c r="T44" i="33"/>
  <c r="U44" i="33"/>
  <c r="V44" i="33"/>
  <c r="W44" i="33"/>
  <c r="Z44" i="33"/>
  <c r="AB44" i="33" s="1"/>
  <c r="AI44" i="33"/>
  <c r="C45" i="33"/>
  <c r="M45" i="33"/>
  <c r="X45" i="33"/>
  <c r="Y45" i="33"/>
  <c r="F45" i="33"/>
  <c r="G45" i="33"/>
  <c r="N45" i="33"/>
  <c r="O45" i="33"/>
  <c r="P45" i="33"/>
  <c r="Q45" i="33"/>
  <c r="R45" i="33"/>
  <c r="S45" i="33"/>
  <c r="T45" i="33"/>
  <c r="U45" i="33"/>
  <c r="V45" i="33"/>
  <c r="W45" i="33"/>
  <c r="Z45" i="33"/>
  <c r="AB45" i="33" s="1"/>
  <c r="AI45" i="33"/>
  <c r="C46" i="33"/>
  <c r="M46" i="33"/>
  <c r="N46" i="33"/>
  <c r="O46" i="33"/>
  <c r="P46" i="33"/>
  <c r="Q46" i="33"/>
  <c r="R46" i="33"/>
  <c r="S46" i="33"/>
  <c r="T46" i="33"/>
  <c r="U46" i="33"/>
  <c r="V46" i="33"/>
  <c r="W46" i="33"/>
  <c r="Z46" i="33"/>
  <c r="AB46" i="33"/>
  <c r="AI46" i="33"/>
  <c r="C47" i="33"/>
  <c r="M47" i="33"/>
  <c r="N47" i="33"/>
  <c r="O47" i="33"/>
  <c r="P47" i="33"/>
  <c r="Q47" i="33"/>
  <c r="R47" i="33"/>
  <c r="S47" i="33"/>
  <c r="T47" i="33"/>
  <c r="U47" i="33"/>
  <c r="V47" i="33"/>
  <c r="W47" i="33"/>
  <c r="Z47" i="33"/>
  <c r="AB47" i="33"/>
  <c r="AI47" i="33"/>
  <c r="C48" i="33"/>
  <c r="M48" i="33"/>
  <c r="N48" i="33"/>
  <c r="O48" i="33"/>
  <c r="P48" i="33"/>
  <c r="Q48" i="33"/>
  <c r="R48" i="33"/>
  <c r="S48" i="33"/>
  <c r="T48" i="33"/>
  <c r="U48" i="33"/>
  <c r="V48" i="33"/>
  <c r="W48" i="33"/>
  <c r="Z48" i="33"/>
  <c r="AB48" i="33" s="1"/>
  <c r="AI48" i="33"/>
  <c r="C49" i="33"/>
  <c r="M49" i="33"/>
  <c r="N49" i="33"/>
  <c r="O49" i="33"/>
  <c r="P49" i="33"/>
  <c r="Q49" i="33"/>
  <c r="R49" i="33"/>
  <c r="S49" i="33"/>
  <c r="T49" i="33"/>
  <c r="U49" i="33"/>
  <c r="V49" i="33"/>
  <c r="W49" i="33"/>
  <c r="Z49" i="33"/>
  <c r="AB49" i="33" s="1"/>
  <c r="AI49" i="33"/>
  <c r="C50" i="33"/>
  <c r="M50" i="33"/>
  <c r="N50" i="33"/>
  <c r="O50" i="33"/>
  <c r="P50" i="33"/>
  <c r="Q50" i="33"/>
  <c r="R50" i="33"/>
  <c r="S50" i="33"/>
  <c r="T50" i="33"/>
  <c r="U50" i="33"/>
  <c r="V50" i="33"/>
  <c r="W50" i="33"/>
  <c r="Z50" i="33"/>
  <c r="AB50" i="33" s="1"/>
  <c r="AI50" i="33"/>
  <c r="C51" i="33"/>
  <c r="F51" i="33"/>
  <c r="C52" i="33"/>
  <c r="M52" i="33"/>
  <c r="N52" i="33"/>
  <c r="O52" i="33"/>
  <c r="P52" i="33"/>
  <c r="Q52" i="33"/>
  <c r="R52" i="33"/>
  <c r="S52" i="33"/>
  <c r="T52" i="33"/>
  <c r="U52" i="33"/>
  <c r="V52" i="33"/>
  <c r="W52" i="33"/>
  <c r="Z52" i="33"/>
  <c r="AB52" i="33" s="1"/>
  <c r="AI52" i="33"/>
  <c r="C53" i="33"/>
  <c r="M53" i="33"/>
  <c r="N53" i="33"/>
  <c r="O53" i="33"/>
  <c r="P53" i="33"/>
  <c r="Q53" i="33"/>
  <c r="R53" i="33"/>
  <c r="S53" i="33"/>
  <c r="T53" i="33"/>
  <c r="U53" i="33"/>
  <c r="U181" i="33"/>
  <c r="V53" i="33"/>
  <c r="W53" i="33"/>
  <c r="C54" i="33"/>
  <c r="M54" i="33"/>
  <c r="N54" i="33"/>
  <c r="O54" i="33"/>
  <c r="P54" i="33"/>
  <c r="Q54" i="33"/>
  <c r="R54" i="33"/>
  <c r="S54" i="33"/>
  <c r="T54" i="33"/>
  <c r="U54" i="33"/>
  <c r="V54" i="33"/>
  <c r="W54" i="33"/>
  <c r="Z54" i="33"/>
  <c r="AB54" i="33"/>
  <c r="AI54" i="33"/>
  <c r="C55" i="33"/>
  <c r="M55" i="33"/>
  <c r="N55" i="33"/>
  <c r="O55" i="33"/>
  <c r="P55" i="33"/>
  <c r="Q55" i="33"/>
  <c r="R55" i="33"/>
  <c r="S55" i="33"/>
  <c r="T55" i="33"/>
  <c r="U55" i="33"/>
  <c r="V55" i="33"/>
  <c r="W55" i="33"/>
  <c r="Z55" i="33"/>
  <c r="AB55" i="33" s="1"/>
  <c r="AI55" i="33"/>
  <c r="C56" i="33"/>
  <c r="M56" i="33"/>
  <c r="N56" i="33"/>
  <c r="O56" i="33"/>
  <c r="P56" i="33"/>
  <c r="Q56" i="33"/>
  <c r="R56" i="33"/>
  <c r="S56" i="33"/>
  <c r="T56" i="33"/>
  <c r="U56" i="33"/>
  <c r="V56" i="33"/>
  <c r="W56" i="33"/>
  <c r="Z56" i="33"/>
  <c r="AB56" i="33"/>
  <c r="AI56" i="33"/>
  <c r="C57" i="33"/>
  <c r="F57" i="33"/>
  <c r="C58" i="33"/>
  <c r="M58" i="33"/>
  <c r="N58" i="33"/>
  <c r="O58" i="33"/>
  <c r="P58" i="33"/>
  <c r="Q58" i="33"/>
  <c r="R58" i="33"/>
  <c r="S58" i="33"/>
  <c r="T58" i="33"/>
  <c r="U58" i="33"/>
  <c r="V58" i="33"/>
  <c r="W58" i="33"/>
  <c r="Z58" i="33"/>
  <c r="AB58" i="33" s="1"/>
  <c r="AI58" i="33"/>
  <c r="C59" i="33"/>
  <c r="M59" i="33"/>
  <c r="N59" i="33"/>
  <c r="O59" i="33"/>
  <c r="P59" i="33"/>
  <c r="Q59" i="33"/>
  <c r="R59" i="33"/>
  <c r="S59" i="33"/>
  <c r="T59" i="33"/>
  <c r="U59" i="33"/>
  <c r="V59" i="33"/>
  <c r="W59" i="33"/>
  <c r="Z59" i="33"/>
  <c r="AB59" i="33"/>
  <c r="AI59" i="33"/>
  <c r="C60" i="33"/>
  <c r="M60" i="33"/>
  <c r="N60" i="33"/>
  <c r="O60" i="33"/>
  <c r="P60" i="33"/>
  <c r="Q60" i="33"/>
  <c r="R60" i="33"/>
  <c r="S60" i="33"/>
  <c r="T60" i="33"/>
  <c r="U60" i="33"/>
  <c r="V60" i="33"/>
  <c r="W60" i="33"/>
  <c r="Z60" i="33"/>
  <c r="AB60" i="33" s="1"/>
  <c r="AI60" i="33"/>
  <c r="C61" i="33"/>
  <c r="M61" i="33"/>
  <c r="N61" i="33"/>
  <c r="O61" i="33"/>
  <c r="P61" i="33"/>
  <c r="Q61" i="33"/>
  <c r="R61" i="33"/>
  <c r="S61" i="33"/>
  <c r="T61" i="33"/>
  <c r="U61" i="33"/>
  <c r="V61" i="33"/>
  <c r="W61" i="33"/>
  <c r="Z61" i="33"/>
  <c r="AB61" i="33" s="1"/>
  <c r="AI61" i="33"/>
  <c r="C62" i="33"/>
  <c r="M62" i="33"/>
  <c r="N62" i="33"/>
  <c r="O62" i="33"/>
  <c r="P62" i="33"/>
  <c r="Q62" i="33"/>
  <c r="R62" i="33"/>
  <c r="S62" i="33"/>
  <c r="T62" i="33"/>
  <c r="U62" i="33"/>
  <c r="V62" i="33"/>
  <c r="W62" i="33"/>
  <c r="Z62" i="33"/>
  <c r="AB62" i="33"/>
  <c r="AI62" i="33"/>
  <c r="AI64" i="33"/>
  <c r="AI65" i="33"/>
  <c r="M66" i="33"/>
  <c r="AI66" i="33"/>
  <c r="C67" i="33"/>
  <c r="M67" i="33"/>
  <c r="N67" i="33"/>
  <c r="O67" i="33"/>
  <c r="Z67" i="33"/>
  <c r="AB67" i="33" s="1"/>
  <c r="AI67" i="33"/>
  <c r="C68" i="33"/>
  <c r="M68" i="33"/>
  <c r="X68" i="33"/>
  <c r="Y68" i="33"/>
  <c r="F68" i="33"/>
  <c r="G68" i="33"/>
  <c r="N68" i="33"/>
  <c r="O68" i="33"/>
  <c r="Z68" i="33"/>
  <c r="AB68" i="33" s="1"/>
  <c r="AI68" i="33"/>
  <c r="C69" i="33"/>
  <c r="M69" i="33"/>
  <c r="N69" i="33"/>
  <c r="O69" i="33"/>
  <c r="P69" i="33"/>
  <c r="Z69" i="33"/>
  <c r="AB69" i="33" s="1"/>
  <c r="AI69" i="33"/>
  <c r="C70" i="33"/>
  <c r="M70" i="33"/>
  <c r="N70" i="33"/>
  <c r="O70" i="33"/>
  <c r="P70" i="33"/>
  <c r="R70" i="33"/>
  <c r="S70" i="33"/>
  <c r="Z70" i="33"/>
  <c r="AB70" i="33"/>
  <c r="AI70" i="33"/>
  <c r="C71" i="33"/>
  <c r="M71" i="33"/>
  <c r="N71" i="33"/>
  <c r="O71" i="33"/>
  <c r="P71" i="33"/>
  <c r="Q71" i="33"/>
  <c r="R71" i="33"/>
  <c r="S71" i="33"/>
  <c r="W71" i="33"/>
  <c r="Z71" i="33"/>
  <c r="AB71" i="33"/>
  <c r="AI71" i="33"/>
  <c r="C72" i="33"/>
  <c r="M72" i="33"/>
  <c r="N72" i="33"/>
  <c r="O72" i="33"/>
  <c r="P72" i="33"/>
  <c r="Q72" i="33"/>
  <c r="R72" i="33"/>
  <c r="S72" i="33"/>
  <c r="T72" i="33"/>
  <c r="V72" i="33"/>
  <c r="W72" i="33"/>
  <c r="Z72" i="33"/>
  <c r="AB72" i="33" s="1"/>
  <c r="AI72" i="33"/>
  <c r="C73" i="33"/>
  <c r="M73" i="33"/>
  <c r="N73" i="33"/>
  <c r="O73" i="33"/>
  <c r="P73" i="33"/>
  <c r="Q73" i="33"/>
  <c r="R73" i="33"/>
  <c r="S73" i="33"/>
  <c r="T73" i="33"/>
  <c r="V73" i="33"/>
  <c r="W73" i="33"/>
  <c r="Z73" i="33"/>
  <c r="AB73" i="33"/>
  <c r="AI73" i="33"/>
  <c r="C74" i="33"/>
  <c r="M74" i="33"/>
  <c r="N74" i="33"/>
  <c r="O74" i="33"/>
  <c r="P74" i="33"/>
  <c r="Q74" i="33"/>
  <c r="R74" i="33"/>
  <c r="S74" i="33"/>
  <c r="T74" i="33"/>
  <c r="U74" i="33"/>
  <c r="V74" i="33"/>
  <c r="W74" i="33"/>
  <c r="Z74" i="33"/>
  <c r="AB74" i="33" s="1"/>
  <c r="AI74" i="33"/>
  <c r="C75" i="33"/>
  <c r="M75" i="33"/>
  <c r="N75" i="33"/>
  <c r="O75" i="33"/>
  <c r="P75" i="33"/>
  <c r="Q75" i="33"/>
  <c r="R75" i="33"/>
  <c r="S75" i="33"/>
  <c r="T75" i="33"/>
  <c r="U75" i="33"/>
  <c r="V75" i="33"/>
  <c r="W75" i="33"/>
  <c r="Z75" i="33"/>
  <c r="AB75" i="33"/>
  <c r="AI75" i="33"/>
  <c r="C76" i="33"/>
  <c r="M76" i="33"/>
  <c r="N76" i="33"/>
  <c r="O76" i="33"/>
  <c r="P76" i="33"/>
  <c r="Q76" i="33"/>
  <c r="R76" i="33"/>
  <c r="S76" i="33"/>
  <c r="T76" i="33"/>
  <c r="U76" i="33"/>
  <c r="V76" i="33"/>
  <c r="W76" i="33"/>
  <c r="Z76" i="33"/>
  <c r="AB76" i="33" s="1"/>
  <c r="AI76" i="33"/>
  <c r="C77" i="33"/>
  <c r="M77" i="33"/>
  <c r="N77" i="33"/>
  <c r="O77" i="33"/>
  <c r="P77" i="33"/>
  <c r="Q77" i="33"/>
  <c r="R77" i="33"/>
  <c r="S77" i="33"/>
  <c r="T77" i="33"/>
  <c r="U77" i="33"/>
  <c r="V77" i="33"/>
  <c r="W77" i="33"/>
  <c r="Z77" i="33"/>
  <c r="AB77" i="33" s="1"/>
  <c r="AI77" i="33"/>
  <c r="C78" i="33"/>
  <c r="M78" i="33"/>
  <c r="N78" i="33"/>
  <c r="O78" i="33"/>
  <c r="P78" i="33"/>
  <c r="Q78" i="33"/>
  <c r="R78" i="33"/>
  <c r="S78" i="33"/>
  <c r="T78" i="33"/>
  <c r="U78" i="33"/>
  <c r="V78" i="33"/>
  <c r="W78" i="33"/>
  <c r="Z78" i="33"/>
  <c r="AB78" i="33"/>
  <c r="AI78" i="33"/>
  <c r="C79" i="33"/>
  <c r="M79" i="33"/>
  <c r="N79" i="33"/>
  <c r="O79" i="33"/>
  <c r="P79" i="33"/>
  <c r="Q79" i="33"/>
  <c r="R79" i="33"/>
  <c r="S79" i="33"/>
  <c r="T79" i="33"/>
  <c r="U79" i="33"/>
  <c r="V79" i="33"/>
  <c r="W79" i="33"/>
  <c r="Z79" i="33"/>
  <c r="AB79" i="33" s="1"/>
  <c r="AI79" i="33"/>
  <c r="C80" i="33"/>
  <c r="M80" i="33"/>
  <c r="M182" i="33"/>
  <c r="N80" i="33"/>
  <c r="O80" i="33"/>
  <c r="O182" i="33"/>
  <c r="P80" i="33"/>
  <c r="P182" i="33"/>
  <c r="P186" i="33"/>
  <c r="Q80" i="33"/>
  <c r="Q182" i="33"/>
  <c r="Q186" i="33"/>
  <c r="R80" i="33"/>
  <c r="R182" i="33"/>
  <c r="R186" i="33"/>
  <c r="S80" i="33"/>
  <c r="S182" i="33"/>
  <c r="S186" i="33"/>
  <c r="T80" i="33"/>
  <c r="U80" i="33"/>
  <c r="U182" i="33"/>
  <c r="U186" i="33"/>
  <c r="V80" i="33"/>
  <c r="W80" i="33"/>
  <c r="Z80" i="33"/>
  <c r="AB80" i="33" s="1"/>
  <c r="AI80" i="33"/>
  <c r="C81" i="33"/>
  <c r="M81" i="33"/>
  <c r="N81" i="33"/>
  <c r="O81" i="33"/>
  <c r="P81" i="33"/>
  <c r="Q81" i="33"/>
  <c r="R81" i="33"/>
  <c r="S81" i="33"/>
  <c r="T81" i="33"/>
  <c r="U81" i="33"/>
  <c r="V81" i="33"/>
  <c r="W81" i="33"/>
  <c r="Z81" i="33"/>
  <c r="AB81" i="33"/>
  <c r="AI81" i="33"/>
  <c r="C82" i="33"/>
  <c r="M82" i="33"/>
  <c r="N82" i="33"/>
  <c r="O82" i="33"/>
  <c r="P82" i="33"/>
  <c r="Q82" i="33"/>
  <c r="R82" i="33"/>
  <c r="S82" i="33"/>
  <c r="T82" i="33"/>
  <c r="U82" i="33"/>
  <c r="V82" i="33"/>
  <c r="W82" i="33"/>
  <c r="Z82" i="33"/>
  <c r="AB82" i="33"/>
  <c r="AI82" i="33"/>
  <c r="C83" i="33"/>
  <c r="M83" i="33"/>
  <c r="N83" i="33"/>
  <c r="O83" i="33"/>
  <c r="P83" i="33"/>
  <c r="Q83" i="33"/>
  <c r="R83" i="33"/>
  <c r="S83" i="33"/>
  <c r="T83" i="33"/>
  <c r="U83" i="33"/>
  <c r="V83" i="33"/>
  <c r="W83" i="33"/>
  <c r="Z83" i="33"/>
  <c r="AB83" i="33" s="1"/>
  <c r="AI83" i="33"/>
  <c r="C84" i="33"/>
  <c r="M84" i="33"/>
  <c r="N84" i="33"/>
  <c r="O84" i="33"/>
  <c r="P84" i="33"/>
  <c r="Q84" i="33"/>
  <c r="R84" i="33"/>
  <c r="S84" i="33"/>
  <c r="T84" i="33"/>
  <c r="U84" i="33"/>
  <c r="V84" i="33"/>
  <c r="W84" i="33"/>
  <c r="Z84" i="33"/>
  <c r="AB84" i="33" s="1"/>
  <c r="AI84" i="33"/>
  <c r="C85" i="33"/>
  <c r="M85" i="33"/>
  <c r="N85" i="33"/>
  <c r="O85" i="33"/>
  <c r="P85" i="33"/>
  <c r="Q85" i="33"/>
  <c r="R85" i="33"/>
  <c r="S85" i="33"/>
  <c r="T85" i="33"/>
  <c r="U85" i="33"/>
  <c r="V85" i="33"/>
  <c r="W85" i="33"/>
  <c r="Z85" i="33"/>
  <c r="AB85" i="33" s="1"/>
  <c r="AI85" i="33"/>
  <c r="C86" i="33"/>
  <c r="M86" i="33"/>
  <c r="N86" i="33"/>
  <c r="O86" i="33"/>
  <c r="P86" i="33"/>
  <c r="Q86" i="33"/>
  <c r="R86" i="33"/>
  <c r="S86" i="33"/>
  <c r="T86" i="33"/>
  <c r="U86" i="33"/>
  <c r="V86" i="33"/>
  <c r="W86" i="33"/>
  <c r="Z86" i="33"/>
  <c r="AB86" i="33" s="1"/>
  <c r="AI86" i="33"/>
  <c r="C87" i="33"/>
  <c r="M87" i="33"/>
  <c r="N87" i="33"/>
  <c r="O87" i="33"/>
  <c r="P87" i="33"/>
  <c r="Q87" i="33"/>
  <c r="R87" i="33"/>
  <c r="S87" i="33"/>
  <c r="T87" i="33"/>
  <c r="U87" i="33"/>
  <c r="V87" i="33"/>
  <c r="W87" i="33"/>
  <c r="Z87" i="33"/>
  <c r="AB87" i="33"/>
  <c r="AI87" i="33"/>
  <c r="C88" i="33"/>
  <c r="M88" i="33"/>
  <c r="N88" i="33"/>
  <c r="O88" i="33"/>
  <c r="P88" i="33"/>
  <c r="Q88" i="33"/>
  <c r="R88" i="33"/>
  <c r="S88" i="33"/>
  <c r="T88" i="33"/>
  <c r="U88" i="33"/>
  <c r="V88" i="33"/>
  <c r="W88" i="33"/>
  <c r="Z88" i="33"/>
  <c r="AB88" i="33"/>
  <c r="AI88" i="33"/>
  <c r="C89" i="33"/>
  <c r="M89" i="33"/>
  <c r="N89" i="33"/>
  <c r="O89" i="33"/>
  <c r="P89" i="33"/>
  <c r="Q89" i="33"/>
  <c r="R89" i="33"/>
  <c r="S89" i="33"/>
  <c r="T89" i="33"/>
  <c r="U89" i="33"/>
  <c r="V89" i="33"/>
  <c r="W89" i="33"/>
  <c r="Z89" i="33"/>
  <c r="AB89" i="33" s="1"/>
  <c r="AI89" i="33"/>
  <c r="C90" i="33"/>
  <c r="M90" i="33"/>
  <c r="N90" i="33"/>
  <c r="O90" i="33"/>
  <c r="P90" i="33"/>
  <c r="Q90" i="33"/>
  <c r="R90" i="33"/>
  <c r="S90" i="33"/>
  <c r="T90" i="33"/>
  <c r="U90" i="33"/>
  <c r="V90" i="33"/>
  <c r="W90" i="33"/>
  <c r="Z90" i="33"/>
  <c r="AB90" i="33"/>
  <c r="AI90" i="33"/>
  <c r="C91" i="33"/>
  <c r="M91" i="33"/>
  <c r="X91" i="33"/>
  <c r="N91" i="33"/>
  <c r="O91" i="33"/>
  <c r="P91" i="33"/>
  <c r="Q91" i="33"/>
  <c r="R91" i="33"/>
  <c r="S91" i="33"/>
  <c r="T91" i="33"/>
  <c r="U91" i="33"/>
  <c r="V91" i="33"/>
  <c r="W91" i="33"/>
  <c r="Z91" i="33"/>
  <c r="AB91" i="33"/>
  <c r="AI91" i="33"/>
  <c r="C92" i="33"/>
  <c r="M92" i="33"/>
  <c r="N92" i="33"/>
  <c r="O92" i="33"/>
  <c r="P92" i="33"/>
  <c r="Q92" i="33"/>
  <c r="R92" i="33"/>
  <c r="S92" i="33"/>
  <c r="T92" i="33"/>
  <c r="U92" i="33"/>
  <c r="V92" i="33"/>
  <c r="W92" i="33"/>
  <c r="Z92" i="33"/>
  <c r="AB92" i="33" s="1"/>
  <c r="AI92" i="33"/>
  <c r="C93" i="33"/>
  <c r="M93" i="33"/>
  <c r="N93" i="33"/>
  <c r="O93" i="33"/>
  <c r="P93" i="33"/>
  <c r="Q93" i="33"/>
  <c r="R93" i="33"/>
  <c r="S93" i="33"/>
  <c r="T93" i="33"/>
  <c r="U93" i="33"/>
  <c r="V93" i="33"/>
  <c r="W93" i="33"/>
  <c r="Z93" i="33"/>
  <c r="AB93" i="33" s="1"/>
  <c r="AI93" i="33"/>
  <c r="C94" i="33"/>
  <c r="M94" i="33"/>
  <c r="N94" i="33"/>
  <c r="O94" i="33"/>
  <c r="P94" i="33"/>
  <c r="Q94" i="33"/>
  <c r="R94" i="33"/>
  <c r="S94" i="33"/>
  <c r="T94" i="33"/>
  <c r="U94" i="33"/>
  <c r="V94" i="33"/>
  <c r="W94" i="33"/>
  <c r="Z94" i="33"/>
  <c r="AB94" i="33"/>
  <c r="AI94" i="33"/>
  <c r="C95" i="33"/>
  <c r="M95" i="33"/>
  <c r="N95" i="33"/>
  <c r="O95" i="33"/>
  <c r="P95" i="33"/>
  <c r="Q95" i="33"/>
  <c r="R95" i="33"/>
  <c r="S95" i="33"/>
  <c r="T95" i="33"/>
  <c r="U95" i="33"/>
  <c r="V95" i="33"/>
  <c r="W95" i="33"/>
  <c r="Z95" i="33"/>
  <c r="AB95" i="33" s="1"/>
  <c r="AI95" i="33"/>
  <c r="C96" i="33"/>
  <c r="M96" i="33"/>
  <c r="N96" i="33"/>
  <c r="O96" i="33"/>
  <c r="P96" i="33"/>
  <c r="Q96" i="33"/>
  <c r="R96" i="33"/>
  <c r="S96" i="33"/>
  <c r="T96" i="33"/>
  <c r="U96" i="33"/>
  <c r="V96" i="33"/>
  <c r="W96" i="33"/>
  <c r="Z96" i="33"/>
  <c r="AB96" i="33"/>
  <c r="AI96" i="33"/>
  <c r="C97" i="33"/>
  <c r="M97" i="33"/>
  <c r="N97" i="33"/>
  <c r="O97" i="33"/>
  <c r="P97" i="33"/>
  <c r="Q97" i="33"/>
  <c r="R97" i="33"/>
  <c r="S97" i="33"/>
  <c r="T97" i="33"/>
  <c r="U97" i="33"/>
  <c r="V97" i="33"/>
  <c r="W97" i="33"/>
  <c r="Z97" i="33"/>
  <c r="AB97" i="33"/>
  <c r="AI97" i="33"/>
  <c r="C98" i="33"/>
  <c r="M98" i="33"/>
  <c r="N98" i="33"/>
  <c r="O98" i="33"/>
  <c r="P98" i="33"/>
  <c r="Q98" i="33"/>
  <c r="R98" i="33"/>
  <c r="S98" i="33"/>
  <c r="T98" i="33"/>
  <c r="U98" i="33"/>
  <c r="V98" i="33"/>
  <c r="W98" i="33"/>
  <c r="Z98" i="33"/>
  <c r="AB98" i="33" s="1"/>
  <c r="AI98" i="33"/>
  <c r="C99" i="33"/>
  <c r="M99" i="33"/>
  <c r="N99" i="33"/>
  <c r="O99" i="33"/>
  <c r="P99" i="33"/>
  <c r="Q99" i="33"/>
  <c r="R99" i="33"/>
  <c r="S99" i="33"/>
  <c r="T99" i="33"/>
  <c r="U99" i="33"/>
  <c r="V99" i="33"/>
  <c r="W99" i="33"/>
  <c r="Z99" i="33"/>
  <c r="AB99" i="33" s="1"/>
  <c r="AI99" i="33"/>
  <c r="C100" i="33"/>
  <c r="M100" i="33"/>
  <c r="N100" i="33"/>
  <c r="O100" i="33"/>
  <c r="P100" i="33"/>
  <c r="Q100" i="33"/>
  <c r="R100" i="33"/>
  <c r="S100" i="33"/>
  <c r="T100" i="33"/>
  <c r="U100" i="33"/>
  <c r="V100" i="33"/>
  <c r="W100" i="33"/>
  <c r="Z100" i="33"/>
  <c r="AB100" i="33" s="1"/>
  <c r="C101" i="33"/>
  <c r="M101" i="33"/>
  <c r="N101" i="33"/>
  <c r="O101" i="33"/>
  <c r="P101" i="33"/>
  <c r="Q101" i="33"/>
  <c r="R101" i="33"/>
  <c r="S101" i="33"/>
  <c r="T101" i="33"/>
  <c r="U101" i="33"/>
  <c r="V101" i="33"/>
  <c r="W101" i="33"/>
  <c r="Z101" i="33"/>
  <c r="AB101" i="33" s="1"/>
  <c r="C102" i="33"/>
  <c r="M102" i="33"/>
  <c r="N102" i="33"/>
  <c r="O102" i="33"/>
  <c r="P102" i="33"/>
  <c r="Q102" i="33"/>
  <c r="R102" i="33"/>
  <c r="S102" i="33"/>
  <c r="T102" i="33"/>
  <c r="U102" i="33"/>
  <c r="V102" i="33"/>
  <c r="W102" i="33"/>
  <c r="Z102" i="33"/>
  <c r="AB102" i="33"/>
  <c r="AI102" i="33"/>
  <c r="C103" i="33"/>
  <c r="M103" i="33"/>
  <c r="N103" i="33"/>
  <c r="O103" i="33"/>
  <c r="P103" i="33"/>
  <c r="Q103" i="33"/>
  <c r="R103" i="33"/>
  <c r="S103" i="33"/>
  <c r="T103" i="33"/>
  <c r="U103" i="33"/>
  <c r="V103" i="33"/>
  <c r="W103" i="33"/>
  <c r="Z103" i="33"/>
  <c r="AB103" i="33" s="1"/>
  <c r="AI103" i="33"/>
  <c r="C104" i="33"/>
  <c r="M104" i="33"/>
  <c r="N104" i="33"/>
  <c r="O104" i="33"/>
  <c r="P104" i="33"/>
  <c r="Q104" i="33"/>
  <c r="R104" i="33"/>
  <c r="S104" i="33"/>
  <c r="T104" i="33"/>
  <c r="U104" i="33"/>
  <c r="V104" i="33"/>
  <c r="W104" i="33"/>
  <c r="Z104" i="33"/>
  <c r="AB104" i="33" s="1"/>
  <c r="AI106" i="33"/>
  <c r="M107" i="33"/>
  <c r="AI107" i="33"/>
  <c r="M108" i="33"/>
  <c r="N108" i="33"/>
  <c r="Q108" i="33"/>
  <c r="S108" i="33"/>
  <c r="AI108" i="33"/>
  <c r="C109" i="33"/>
  <c r="M109" i="33"/>
  <c r="N109" i="33"/>
  <c r="O109" i="33"/>
  <c r="P109" i="33"/>
  <c r="Q109" i="33"/>
  <c r="R109" i="33"/>
  <c r="S109" i="33"/>
  <c r="T109" i="33"/>
  <c r="U109" i="33"/>
  <c r="V109" i="33"/>
  <c r="Z109" i="33"/>
  <c r="AB109" i="33" s="1"/>
  <c r="AI109" i="33"/>
  <c r="C110" i="33"/>
  <c r="M110" i="33"/>
  <c r="N110" i="33"/>
  <c r="O110" i="33"/>
  <c r="P110" i="33"/>
  <c r="Q110" i="33"/>
  <c r="R110" i="33"/>
  <c r="S110" i="33"/>
  <c r="T110" i="33"/>
  <c r="U110" i="33"/>
  <c r="V110" i="33"/>
  <c r="W110" i="33"/>
  <c r="Z110" i="33"/>
  <c r="AB110" i="33"/>
  <c r="AI110" i="33"/>
  <c r="AI112" i="33"/>
  <c r="C113" i="33"/>
  <c r="M113" i="33"/>
  <c r="AI113" i="33"/>
  <c r="C114" i="33"/>
  <c r="M114" i="33"/>
  <c r="X114" i="33"/>
  <c r="N114" i="33"/>
  <c r="R114" i="33"/>
  <c r="T114" i="33"/>
  <c r="U114" i="33"/>
  <c r="Z114" i="33"/>
  <c r="AB114" i="33" s="1"/>
  <c r="AI114" i="33"/>
  <c r="C115" i="33"/>
  <c r="M115" i="33"/>
  <c r="N115" i="33"/>
  <c r="O115" i="33"/>
  <c r="P115" i="33"/>
  <c r="Q115" i="33"/>
  <c r="R115" i="33"/>
  <c r="T115" i="33"/>
  <c r="U115" i="33"/>
  <c r="V115" i="33"/>
  <c r="W115" i="33"/>
  <c r="Z115" i="33"/>
  <c r="AB115" i="33"/>
  <c r="AI115" i="33"/>
  <c r="C116" i="33"/>
  <c r="M116" i="33"/>
  <c r="N116" i="33"/>
  <c r="O116" i="33"/>
  <c r="P116" i="33"/>
  <c r="Q116" i="33"/>
  <c r="R116" i="33"/>
  <c r="S116" i="33"/>
  <c r="T116" i="33"/>
  <c r="U116" i="33"/>
  <c r="V116" i="33"/>
  <c r="W116" i="33"/>
  <c r="Z116" i="33"/>
  <c r="AB116" i="33"/>
  <c r="C117" i="33"/>
  <c r="M117" i="33"/>
  <c r="N117" i="33"/>
  <c r="O117" i="33"/>
  <c r="P117" i="33"/>
  <c r="Q117" i="33"/>
  <c r="R117" i="33"/>
  <c r="S117" i="33"/>
  <c r="T117" i="33"/>
  <c r="U117" i="33"/>
  <c r="V117" i="33"/>
  <c r="W117" i="33"/>
  <c r="Z117" i="33"/>
  <c r="AB117" i="33" s="1"/>
  <c r="AI117" i="33"/>
  <c r="C118" i="33"/>
  <c r="M118" i="33"/>
  <c r="N118" i="33"/>
  <c r="O118" i="33"/>
  <c r="P118" i="33"/>
  <c r="Q118" i="33"/>
  <c r="R118" i="33"/>
  <c r="S118" i="33"/>
  <c r="T118" i="33"/>
  <c r="U118" i="33"/>
  <c r="V118" i="33"/>
  <c r="W118" i="33"/>
  <c r="Z118" i="33"/>
  <c r="AB118" i="33"/>
  <c r="AI118" i="33"/>
  <c r="C119" i="33"/>
  <c r="F119" i="33"/>
  <c r="C120" i="33"/>
  <c r="M120" i="33"/>
  <c r="N120" i="33"/>
  <c r="O120" i="33"/>
  <c r="P120" i="33"/>
  <c r="Q120" i="33"/>
  <c r="R120" i="33"/>
  <c r="S120" i="33"/>
  <c r="T120" i="33"/>
  <c r="U120" i="33"/>
  <c r="V120" i="33"/>
  <c r="W120" i="33"/>
  <c r="Z120" i="33"/>
  <c r="AB120" i="33" s="1"/>
  <c r="AI120" i="33"/>
  <c r="C121" i="33"/>
  <c r="M121" i="33"/>
  <c r="N121" i="33"/>
  <c r="X121" i="33"/>
  <c r="Y121" i="33"/>
  <c r="F121" i="33"/>
  <c r="G121" i="33"/>
  <c r="O121" i="33"/>
  <c r="P121" i="33"/>
  <c r="Q121" i="33"/>
  <c r="R121" i="33"/>
  <c r="S121" i="33"/>
  <c r="T121" i="33"/>
  <c r="U121" i="33"/>
  <c r="V121" i="33"/>
  <c r="W121" i="33"/>
  <c r="Z121" i="33"/>
  <c r="AB121" i="33"/>
  <c r="AI121" i="33"/>
  <c r="C122" i="33"/>
  <c r="M122" i="33"/>
  <c r="N122" i="33"/>
  <c r="O122" i="33"/>
  <c r="P122" i="33"/>
  <c r="Q122" i="33"/>
  <c r="R122" i="33"/>
  <c r="S122" i="33"/>
  <c r="T122" i="33"/>
  <c r="U122" i="33"/>
  <c r="V122" i="33"/>
  <c r="W122" i="33"/>
  <c r="Z122" i="33"/>
  <c r="AB122" i="33" s="1"/>
  <c r="AI122" i="33"/>
  <c r="C123" i="33"/>
  <c r="M123" i="33"/>
  <c r="N123" i="33"/>
  <c r="X123" i="33"/>
  <c r="O123" i="33"/>
  <c r="P123" i="33"/>
  <c r="Q123" i="33"/>
  <c r="R123" i="33"/>
  <c r="S123" i="33"/>
  <c r="T123" i="33"/>
  <c r="U123" i="33"/>
  <c r="V123" i="33"/>
  <c r="W123" i="33"/>
  <c r="Z123" i="33"/>
  <c r="AB123" i="33" s="1"/>
  <c r="AI123" i="33"/>
  <c r="C124" i="33"/>
  <c r="M124" i="33"/>
  <c r="X124" i="33"/>
  <c r="N124" i="33"/>
  <c r="O124" i="33"/>
  <c r="P124" i="33"/>
  <c r="Q124" i="33"/>
  <c r="R124" i="33"/>
  <c r="S124" i="33"/>
  <c r="T124" i="33"/>
  <c r="U124" i="33"/>
  <c r="V124" i="33"/>
  <c r="W124" i="33"/>
  <c r="Z124" i="33"/>
  <c r="AB124" i="33" s="1"/>
  <c r="AI124" i="33"/>
  <c r="C125" i="33"/>
  <c r="M125" i="33"/>
  <c r="N125" i="33"/>
  <c r="O125" i="33"/>
  <c r="P125" i="33"/>
  <c r="Q125" i="33"/>
  <c r="R125" i="33"/>
  <c r="S125" i="33"/>
  <c r="T125" i="33"/>
  <c r="U125" i="33"/>
  <c r="V125" i="33"/>
  <c r="W125" i="33"/>
  <c r="Z125" i="33"/>
  <c r="AB125" i="33" s="1"/>
  <c r="AI125" i="33"/>
  <c r="C126" i="33"/>
  <c r="M126" i="33"/>
  <c r="N126" i="33"/>
  <c r="O126" i="33"/>
  <c r="P126" i="33"/>
  <c r="Q126" i="33"/>
  <c r="R126" i="33"/>
  <c r="S126" i="33"/>
  <c r="T126" i="33"/>
  <c r="U126" i="33"/>
  <c r="V126" i="33"/>
  <c r="W126" i="33"/>
  <c r="Z126" i="33"/>
  <c r="AB126" i="33" s="1"/>
  <c r="AI126" i="33"/>
  <c r="C127" i="33"/>
  <c r="M127" i="33"/>
  <c r="N127" i="33"/>
  <c r="O127" i="33"/>
  <c r="P127" i="33"/>
  <c r="Q127" i="33"/>
  <c r="R127" i="33"/>
  <c r="S127" i="33"/>
  <c r="T127" i="33"/>
  <c r="U127" i="33"/>
  <c r="V127" i="33"/>
  <c r="W127" i="33"/>
  <c r="Z127" i="33"/>
  <c r="AB127" i="33"/>
  <c r="AI127" i="33"/>
  <c r="C128" i="33"/>
  <c r="M128" i="33"/>
  <c r="N128" i="33"/>
  <c r="O128" i="33"/>
  <c r="P128" i="33"/>
  <c r="Q128" i="33"/>
  <c r="R128" i="33"/>
  <c r="S128" i="33"/>
  <c r="T128" i="33"/>
  <c r="U128" i="33"/>
  <c r="V128" i="33"/>
  <c r="W128" i="33"/>
  <c r="Z128" i="33"/>
  <c r="AB128" i="33" s="1"/>
  <c r="AI128" i="33"/>
  <c r="C129" i="33"/>
  <c r="M129" i="33"/>
  <c r="N129" i="33"/>
  <c r="O129" i="33"/>
  <c r="P129" i="33"/>
  <c r="Q129" i="33"/>
  <c r="R129" i="33"/>
  <c r="S129" i="33"/>
  <c r="T129" i="33"/>
  <c r="U129" i="33"/>
  <c r="V129" i="33"/>
  <c r="W129" i="33"/>
  <c r="Z129" i="33"/>
  <c r="AB129" i="33" s="1"/>
  <c r="AI129" i="33"/>
  <c r="C130" i="33"/>
  <c r="M130" i="33"/>
  <c r="N183" i="33"/>
  <c r="O130" i="33"/>
  <c r="P130" i="33"/>
  <c r="P183" i="33"/>
  <c r="Q130" i="33"/>
  <c r="R130" i="33"/>
  <c r="R183" i="33"/>
  <c r="S130" i="33"/>
  <c r="T130" i="33"/>
  <c r="T183" i="33"/>
  <c r="U130" i="33"/>
  <c r="V130" i="33"/>
  <c r="W130" i="33"/>
  <c r="W183" i="33"/>
  <c r="Z130" i="33"/>
  <c r="AB130" i="33" s="1"/>
  <c r="AI130" i="33"/>
  <c r="C132" i="33"/>
  <c r="M132" i="33"/>
  <c r="N132" i="33"/>
  <c r="O132" i="33"/>
  <c r="P132" i="33"/>
  <c r="Q132" i="33"/>
  <c r="R132" i="33"/>
  <c r="S132" i="33"/>
  <c r="T132" i="33"/>
  <c r="V132" i="33"/>
  <c r="W132" i="33"/>
  <c r="AI132" i="33"/>
  <c r="C133" i="33"/>
  <c r="M133" i="33"/>
  <c r="N133" i="33"/>
  <c r="O133" i="33"/>
  <c r="P133" i="33"/>
  <c r="Q133" i="33"/>
  <c r="R133" i="33"/>
  <c r="S133" i="33"/>
  <c r="T133" i="33"/>
  <c r="U133" i="33"/>
  <c r="V133" i="33"/>
  <c r="W133" i="33"/>
  <c r="Z133" i="33"/>
  <c r="AB133" i="33" s="1"/>
  <c r="AI133" i="33"/>
  <c r="C134" i="33"/>
  <c r="M134" i="33"/>
  <c r="N134" i="33"/>
  <c r="O134" i="33"/>
  <c r="P134" i="33"/>
  <c r="Q134" i="33"/>
  <c r="R134" i="33"/>
  <c r="S134" i="33"/>
  <c r="T134" i="33"/>
  <c r="U134" i="33"/>
  <c r="V134" i="33"/>
  <c r="W134" i="33"/>
  <c r="Z134" i="33"/>
  <c r="AB134" i="33" s="1"/>
  <c r="AI134" i="33"/>
  <c r="C135" i="33"/>
  <c r="F135" i="33"/>
  <c r="C136" i="33"/>
  <c r="M136" i="33"/>
  <c r="N136" i="33"/>
  <c r="O136" i="33"/>
  <c r="P136" i="33"/>
  <c r="Q136" i="33"/>
  <c r="R136" i="33"/>
  <c r="S136" i="33"/>
  <c r="T136" i="33"/>
  <c r="U136" i="33"/>
  <c r="V136" i="33"/>
  <c r="W136" i="33"/>
  <c r="X136" i="33"/>
  <c r="Z136" i="33"/>
  <c r="AB136" i="33"/>
  <c r="C137" i="33"/>
  <c r="M137" i="33"/>
  <c r="N137" i="33"/>
  <c r="O137" i="33"/>
  <c r="P137" i="33"/>
  <c r="Q137" i="33"/>
  <c r="R137" i="33"/>
  <c r="S137" i="33"/>
  <c r="T137" i="33"/>
  <c r="U137" i="33"/>
  <c r="V137" i="33"/>
  <c r="W137" i="33"/>
  <c r="X137" i="33"/>
  <c r="Z137" i="33"/>
  <c r="AB137" i="33" s="1"/>
  <c r="C138" i="33"/>
  <c r="C154" i="33"/>
  <c r="M154" i="33"/>
  <c r="N154" i="33"/>
  <c r="O154" i="33"/>
  <c r="P154" i="33"/>
  <c r="Q154" i="33"/>
  <c r="R154" i="33"/>
  <c r="S154" i="33"/>
  <c r="T154" i="33"/>
  <c r="U154" i="33"/>
  <c r="V154" i="33"/>
  <c r="W154" i="33"/>
  <c r="Z154" i="33"/>
  <c r="AB154" i="33" s="1"/>
  <c r="C155" i="33"/>
  <c r="M155" i="33"/>
  <c r="N155" i="33"/>
  <c r="O155" i="33"/>
  <c r="P155" i="33"/>
  <c r="Q155" i="33"/>
  <c r="R155" i="33"/>
  <c r="S155" i="33"/>
  <c r="T155" i="33"/>
  <c r="U155" i="33"/>
  <c r="V155" i="33"/>
  <c r="W155" i="33"/>
  <c r="Z155" i="33"/>
  <c r="AB155" i="33" s="1"/>
  <c r="C156" i="33"/>
  <c r="M156" i="33"/>
  <c r="N156" i="33"/>
  <c r="O156" i="33"/>
  <c r="P156" i="33"/>
  <c r="Q156" i="33"/>
  <c r="R156" i="33"/>
  <c r="S156" i="33"/>
  <c r="T156" i="33"/>
  <c r="U156" i="33"/>
  <c r="V156" i="33"/>
  <c r="W156" i="33"/>
  <c r="Z156" i="33"/>
  <c r="AB156" i="33" s="1"/>
  <c r="C157" i="33"/>
  <c r="M157" i="33"/>
  <c r="N157" i="33"/>
  <c r="O157" i="33"/>
  <c r="P157" i="33"/>
  <c r="Q157" i="33"/>
  <c r="R157" i="33"/>
  <c r="S157" i="33"/>
  <c r="T157" i="33"/>
  <c r="U157" i="33"/>
  <c r="V157" i="33"/>
  <c r="W157" i="33"/>
  <c r="Z157" i="33"/>
  <c r="AB157" i="33" s="1"/>
  <c r="C159" i="33"/>
  <c r="M159" i="33"/>
  <c r="X159" i="33"/>
  <c r="N159" i="33"/>
  <c r="O159" i="33"/>
  <c r="P159" i="33"/>
  <c r="Q159" i="33"/>
  <c r="R159" i="33"/>
  <c r="S159" i="33"/>
  <c r="T159" i="33"/>
  <c r="U159" i="33"/>
  <c r="V159" i="33"/>
  <c r="W159" i="33"/>
  <c r="Z159" i="33"/>
  <c r="AB159" i="33"/>
  <c r="C160" i="33"/>
  <c r="M160" i="33"/>
  <c r="N160" i="33"/>
  <c r="O160" i="33"/>
  <c r="P160" i="33"/>
  <c r="Q160" i="33"/>
  <c r="R160" i="33"/>
  <c r="S160" i="33"/>
  <c r="T160" i="33"/>
  <c r="U160" i="33"/>
  <c r="V160" i="33"/>
  <c r="W160" i="33"/>
  <c r="Z160" i="33"/>
  <c r="AB160" i="33"/>
  <c r="Z163" i="33"/>
  <c r="AB163" i="33"/>
  <c r="Z164" i="33"/>
  <c r="AB164" i="33" s="1"/>
  <c r="O165" i="33"/>
  <c r="Q165" i="33"/>
  <c r="X165" i="33"/>
  <c r="R165" i="33"/>
  <c r="U165" i="33"/>
  <c r="V165" i="33"/>
  <c r="W165" i="33"/>
  <c r="Z165" i="33"/>
  <c r="AB165" i="33" s="1"/>
  <c r="C166" i="33"/>
  <c r="M166" i="33"/>
  <c r="N166" i="33"/>
  <c r="O166" i="33"/>
  <c r="Q166" i="33"/>
  <c r="R166" i="33"/>
  <c r="S166" i="33"/>
  <c r="T166" i="33"/>
  <c r="U166" i="33"/>
  <c r="V166" i="33"/>
  <c r="W166" i="33"/>
  <c r="Z166" i="33"/>
  <c r="AB166" i="33"/>
  <c r="C167" i="33"/>
  <c r="M167" i="33"/>
  <c r="N167" i="33"/>
  <c r="O167" i="33"/>
  <c r="P167" i="33"/>
  <c r="Q167" i="33"/>
  <c r="R167" i="33"/>
  <c r="S167" i="33"/>
  <c r="T167" i="33"/>
  <c r="U167" i="33"/>
  <c r="V167" i="33"/>
  <c r="W167" i="33"/>
  <c r="Z167" i="33"/>
  <c r="AB167" i="33" s="1"/>
  <c r="C168" i="33"/>
  <c r="M168" i="33"/>
  <c r="N168" i="33"/>
  <c r="O168" i="33"/>
  <c r="P168" i="33"/>
  <c r="Q168" i="33"/>
  <c r="R168" i="33"/>
  <c r="S168" i="33"/>
  <c r="T168" i="33"/>
  <c r="U168" i="33"/>
  <c r="V168" i="33"/>
  <c r="W168" i="33"/>
  <c r="Z168" i="33"/>
  <c r="AB168" i="33" s="1"/>
  <c r="C169" i="33"/>
  <c r="M169" i="33"/>
  <c r="N169" i="33"/>
  <c r="O169" i="33"/>
  <c r="X169" i="33"/>
  <c r="P169" i="33"/>
  <c r="Q169" i="33"/>
  <c r="R169" i="33"/>
  <c r="S169" i="33"/>
  <c r="T169" i="33"/>
  <c r="U169" i="33"/>
  <c r="V169" i="33"/>
  <c r="W169" i="33"/>
  <c r="Z169" i="33"/>
  <c r="AB169" i="33" s="1"/>
  <c r="C170" i="33"/>
  <c r="M170" i="33"/>
  <c r="N170" i="33"/>
  <c r="X170" i="33"/>
  <c r="O170" i="33"/>
  <c r="P170" i="33"/>
  <c r="Q170" i="33"/>
  <c r="R170" i="33"/>
  <c r="S170" i="33"/>
  <c r="T170" i="33"/>
  <c r="U170" i="33"/>
  <c r="V170" i="33"/>
  <c r="W170" i="33"/>
  <c r="Z170" i="33"/>
  <c r="AB170" i="33"/>
  <c r="C171" i="33"/>
  <c r="M171" i="33"/>
  <c r="N171" i="33"/>
  <c r="O171" i="33"/>
  <c r="P171" i="33"/>
  <c r="Q171" i="33"/>
  <c r="R171" i="33"/>
  <c r="S171" i="33"/>
  <c r="T171" i="33"/>
  <c r="U171" i="33"/>
  <c r="V171" i="33"/>
  <c r="W171" i="33"/>
  <c r="Z171" i="33"/>
  <c r="AB171" i="33" s="1"/>
  <c r="C172" i="33"/>
  <c r="M172" i="33"/>
  <c r="N172" i="33"/>
  <c r="O172" i="33"/>
  <c r="P172" i="33"/>
  <c r="Q172" i="33"/>
  <c r="R172" i="33"/>
  <c r="S172" i="33"/>
  <c r="T172" i="33"/>
  <c r="U172" i="33"/>
  <c r="V172" i="33"/>
  <c r="W172" i="33"/>
  <c r="Z172" i="33"/>
  <c r="AB172" i="33" s="1"/>
  <c r="C173" i="33"/>
  <c r="M173" i="33"/>
  <c r="N173" i="33"/>
  <c r="O173" i="33"/>
  <c r="P173" i="33"/>
  <c r="Q173" i="33"/>
  <c r="R173" i="33"/>
  <c r="S173" i="33"/>
  <c r="T173" i="33"/>
  <c r="U173" i="33"/>
  <c r="V173" i="33"/>
  <c r="W173" i="33"/>
  <c r="Z173" i="33"/>
  <c r="AB173" i="33"/>
  <c r="C174" i="33"/>
  <c r="M174" i="33"/>
  <c r="N174" i="33"/>
  <c r="O174" i="33"/>
  <c r="P174" i="33"/>
  <c r="X174" i="33"/>
  <c r="Q174" i="33"/>
  <c r="R174" i="33"/>
  <c r="S174" i="33"/>
  <c r="T174" i="33"/>
  <c r="U174" i="33"/>
  <c r="V174" i="33"/>
  <c r="W174" i="33"/>
  <c r="Z174" i="33"/>
  <c r="AB174" i="33" s="1"/>
  <c r="C175" i="33"/>
  <c r="M175" i="33"/>
  <c r="N175" i="33"/>
  <c r="O175" i="33"/>
  <c r="P175" i="33"/>
  <c r="Q175" i="33"/>
  <c r="R175" i="33"/>
  <c r="S175" i="33"/>
  <c r="T175" i="33"/>
  <c r="U175" i="33"/>
  <c r="V175" i="33"/>
  <c r="W175" i="33"/>
  <c r="Z175" i="33"/>
  <c r="AB175" i="33"/>
  <c r="C176" i="33"/>
  <c r="M176" i="33"/>
  <c r="N176" i="33"/>
  <c r="O176" i="33"/>
  <c r="P176" i="33"/>
  <c r="Q176" i="33"/>
  <c r="R176" i="33"/>
  <c r="S176" i="33"/>
  <c r="T176" i="33"/>
  <c r="U176" i="33"/>
  <c r="V176" i="33"/>
  <c r="W176" i="33"/>
  <c r="Z176" i="33"/>
  <c r="AB176" i="33" s="1"/>
  <c r="C177" i="33"/>
  <c r="M177" i="33"/>
  <c r="N177" i="33"/>
  <c r="O177" i="33"/>
  <c r="P177" i="33"/>
  <c r="Q177" i="33"/>
  <c r="R177" i="33"/>
  <c r="S177" i="33"/>
  <c r="T177" i="33"/>
  <c r="U177" i="33"/>
  <c r="V177" i="33"/>
  <c r="W177" i="33"/>
  <c r="Z177" i="33"/>
  <c r="AB177" i="33" s="1"/>
  <c r="Z179" i="33"/>
  <c r="AB179" i="33" s="1"/>
  <c r="E180" i="33"/>
  <c r="Z180" i="33"/>
  <c r="AB180" i="33"/>
  <c r="E181" i="33"/>
  <c r="Z181" i="33"/>
  <c r="AB181" i="33" s="1"/>
  <c r="E182" i="33"/>
  <c r="E186" i="33"/>
  <c r="Z182" i="33"/>
  <c r="AB182" i="33" s="1"/>
  <c r="E183" i="33"/>
  <c r="Z183" i="33"/>
  <c r="AB183" i="33" s="1"/>
  <c r="E184" i="33"/>
  <c r="Z184" i="33"/>
  <c r="AB184" i="33"/>
  <c r="Z185" i="33"/>
  <c r="AB185" i="33" s="1"/>
  <c r="Z186" i="33"/>
  <c r="AB186" i="33" s="1"/>
  <c r="I5" i="27"/>
  <c r="F6" i="27"/>
  <c r="A4" i="38"/>
  <c r="G10" i="27"/>
  <c r="H11" i="27"/>
  <c r="B22" i="27"/>
  <c r="B24" i="27"/>
  <c r="C4" i="35"/>
  <c r="C5" i="35"/>
  <c r="C6" i="35"/>
  <c r="C7" i="35"/>
  <c r="C8" i="35"/>
  <c r="C10" i="35"/>
  <c r="C11" i="35"/>
  <c r="C12" i="35"/>
  <c r="C13" i="35"/>
  <c r="C14" i="35"/>
  <c r="C15" i="35"/>
  <c r="C16" i="35"/>
  <c r="C17" i="35"/>
  <c r="C18" i="35"/>
  <c r="C19" i="35"/>
  <c r="C20" i="35"/>
  <c r="C21" i="35"/>
  <c r="C22" i="35"/>
  <c r="C23" i="35"/>
  <c r="C24" i="35"/>
  <c r="C25" i="35"/>
  <c r="C26" i="35"/>
  <c r="C27" i="35"/>
  <c r="C28" i="35"/>
  <c r="C29" i="35"/>
  <c r="C30" i="35"/>
  <c r="C31" i="35"/>
  <c r="C32" i="35"/>
  <c r="C33" i="35"/>
  <c r="C34" i="35"/>
  <c r="C35" i="35"/>
  <c r="C36" i="35"/>
  <c r="C37" i="35"/>
  <c r="C38" i="35"/>
  <c r="C39" i="35"/>
  <c r="C40" i="35"/>
  <c r="C41" i="35"/>
  <c r="C42" i="35"/>
  <c r="C43" i="35"/>
  <c r="C44" i="35"/>
  <c r="C45" i="35"/>
  <c r="C46" i="35"/>
  <c r="C47" i="35"/>
  <c r="C49" i="35"/>
  <c r="C52" i="35"/>
  <c r="C53" i="35"/>
  <c r="C56" i="35"/>
  <c r="C57" i="35"/>
  <c r="C58" i="35"/>
  <c r="C59" i="35"/>
  <c r="C60" i="35"/>
  <c r="C61" i="35"/>
  <c r="C62" i="35"/>
  <c r="C63" i="35"/>
  <c r="C64" i="35"/>
  <c r="C65" i="35"/>
  <c r="C66" i="35"/>
  <c r="C67" i="35"/>
  <c r="C68" i="35"/>
  <c r="C69" i="35"/>
  <c r="C70" i="35"/>
  <c r="C71" i="35"/>
  <c r="C72" i="35"/>
  <c r="C73" i="35"/>
  <c r="C74" i="35"/>
  <c r="C75" i="35"/>
  <c r="C76" i="35"/>
  <c r="C77" i="35"/>
  <c r="C78" i="35"/>
  <c r="C79" i="35"/>
  <c r="C80" i="35"/>
  <c r="C81" i="35"/>
  <c r="C82" i="35"/>
  <c r="C83" i="35"/>
  <c r="C84" i="35"/>
  <c r="C85" i="35"/>
  <c r="C86" i="35"/>
  <c r="C87" i="35"/>
  <c r="C88" i="35"/>
  <c r="C89" i="35"/>
  <c r="C90" i="35"/>
  <c r="C91" i="35"/>
  <c r="C92" i="35"/>
  <c r="C93" i="35"/>
  <c r="C94" i="35"/>
  <c r="C95" i="35"/>
  <c r="C96" i="35"/>
  <c r="C97" i="35"/>
  <c r="C98" i="35"/>
  <c r="C99" i="35"/>
  <c r="C100" i="35"/>
  <c r="C101" i="35"/>
  <c r="C103" i="35"/>
  <c r="C104" i="35"/>
  <c r="C105" i="35"/>
  <c r="C106" i="35"/>
  <c r="C107" i="35"/>
  <c r="C111" i="35"/>
  <c r="C112" i="35"/>
  <c r="C113" i="35"/>
  <c r="C114" i="35"/>
  <c r="C117" i="35"/>
  <c r="C118" i="35"/>
  <c r="C119" i="35"/>
  <c r="C120" i="35"/>
  <c r="C121" i="35"/>
  <c r="C122" i="35"/>
  <c r="C123" i="35"/>
  <c r="C124" i="35"/>
  <c r="C125" i="35"/>
  <c r="C126" i="35"/>
  <c r="C127" i="35"/>
  <c r="C133" i="35"/>
  <c r="C134" i="35"/>
  <c r="C151" i="35"/>
  <c r="C152" i="35"/>
  <c r="C153" i="35"/>
  <c r="C154" i="35"/>
  <c r="C155" i="35"/>
  <c r="C157" i="35"/>
  <c r="C163" i="35"/>
  <c r="C164" i="35"/>
  <c r="C165" i="35"/>
  <c r="C166" i="35"/>
  <c r="C167" i="35"/>
  <c r="C168" i="35"/>
  <c r="C169" i="35"/>
  <c r="C170" i="35"/>
  <c r="C171" i="35"/>
  <c r="C172" i="35"/>
  <c r="C173" i="35"/>
  <c r="C174" i="35"/>
  <c r="B5" i="36"/>
  <c r="B6" i="36"/>
  <c r="E6" i="36"/>
  <c r="B3" i="1"/>
  <c r="B4" i="1"/>
  <c r="E4" i="1"/>
  <c r="B5" i="1"/>
  <c r="AA161" i="33"/>
  <c r="AC161" i="33"/>
  <c r="X153" i="33"/>
  <c r="Y153" i="33"/>
  <c r="F153" i="33"/>
  <c r="G153" i="33"/>
  <c r="X108" i="33"/>
  <c r="X107" i="33"/>
  <c r="X113" i="33"/>
  <c r="Y113" i="33"/>
  <c r="F113" i="33"/>
  <c r="G113" i="33"/>
  <c r="X64" i="33"/>
  <c r="Y64" i="33"/>
  <c r="F64" i="33"/>
  <c r="G64" i="33"/>
  <c r="W181" i="33"/>
  <c r="Q181" i="33"/>
  <c r="X23" i="33"/>
  <c r="Y23" i="33"/>
  <c r="F23" i="33"/>
  <c r="G23" i="33"/>
  <c r="X118" i="33"/>
  <c r="X52" i="33"/>
  <c r="Q183" i="33"/>
  <c r="X95" i="33"/>
  <c r="X74" i="33"/>
  <c r="O181" i="33"/>
  <c r="M181" i="33"/>
  <c r="X43" i="33"/>
  <c r="Y43" i="33"/>
  <c r="F43" i="33"/>
  <c r="G43" i="33"/>
  <c r="X39" i="33"/>
  <c r="Y39" i="33"/>
  <c r="F39" i="33"/>
  <c r="G39" i="33"/>
  <c r="S180" i="33"/>
  <c r="M180" i="33"/>
  <c r="O179" i="33"/>
  <c r="X28" i="33"/>
  <c r="X26" i="33"/>
  <c r="X10" i="33"/>
  <c r="X6" i="33"/>
  <c r="X48" i="33"/>
  <c r="X29" i="33"/>
  <c r="Y165" i="33"/>
  <c r="F165" i="33"/>
  <c r="U184" i="33"/>
  <c r="X90" i="33"/>
  <c r="X89" i="33"/>
  <c r="X58" i="33"/>
  <c r="Y58" i="33"/>
  <c r="F58" i="33"/>
  <c r="G58" i="33"/>
  <c r="X21" i="33"/>
  <c r="Y21" i="33"/>
  <c r="F21" i="33"/>
  <c r="G21" i="33"/>
  <c r="X19" i="33"/>
  <c r="Y19" i="33"/>
  <c r="F19" i="33"/>
  <c r="G19" i="33"/>
  <c r="X17" i="33"/>
  <c r="Y17" i="33"/>
  <c r="F17" i="33"/>
  <c r="G17" i="33"/>
  <c r="X16" i="33"/>
  <c r="Y16" i="33"/>
  <c r="F16" i="33"/>
  <c r="G16" i="33"/>
  <c r="W179" i="33"/>
  <c r="V181" i="33"/>
  <c r="N181" i="33"/>
  <c r="X167" i="33"/>
  <c r="AA159" i="33"/>
  <c r="AC159" i="33"/>
  <c r="X61" i="33"/>
  <c r="X56" i="33"/>
  <c r="Y56" i="33"/>
  <c r="F56" i="33"/>
  <c r="G56" i="33"/>
  <c r="I14" i="27"/>
  <c r="B7" i="36"/>
  <c r="M184" i="33"/>
  <c r="AA35" i="33"/>
  <c r="AC35" i="33"/>
  <c r="M139" i="33"/>
  <c r="N180" i="33"/>
  <c r="X53" i="33"/>
  <c r="Y53" i="33"/>
  <c r="F53" i="33"/>
  <c r="G53" i="33"/>
  <c r="S181" i="33"/>
  <c r="W180" i="33"/>
  <c r="X155" i="33"/>
  <c r="Y155" i="33"/>
  <c r="F155" i="33"/>
  <c r="G155" i="33"/>
  <c r="Q184" i="33"/>
  <c r="Q180" i="33"/>
  <c r="Y164" i="33"/>
  <c r="X177" i="33"/>
  <c r="X173" i="33"/>
  <c r="X166" i="33"/>
  <c r="X175" i="33"/>
  <c r="X171" i="33"/>
  <c r="Y171" i="33"/>
  <c r="F171" i="33"/>
  <c r="G171" i="33"/>
  <c r="Y169" i="33"/>
  <c r="F169" i="33"/>
  <c r="G169" i="33"/>
  <c r="X172" i="33"/>
  <c r="Y172" i="33"/>
  <c r="F172" i="33"/>
  <c r="G172" i="33"/>
  <c r="X168" i="33"/>
  <c r="AA16" i="33"/>
  <c r="AC16" i="33"/>
  <c r="AA172" i="33"/>
  <c r="AC172" i="33"/>
  <c r="AA165" i="33"/>
  <c r="AC165" i="33"/>
  <c r="AA41" i="33"/>
  <c r="AC41" i="33"/>
  <c r="AA66" i="33"/>
  <c r="AC66" i="33"/>
  <c r="AA139" i="33"/>
  <c r="AC139" i="33"/>
  <c r="AA155" i="33"/>
  <c r="AC155" i="33"/>
  <c r="AA176" i="33"/>
  <c r="AC176" i="33"/>
  <c r="AA94" i="33"/>
  <c r="AC94" i="33"/>
  <c r="AA125" i="33"/>
  <c r="AC125" i="33"/>
  <c r="AA71" i="33"/>
  <c r="AC71" i="33"/>
  <c r="AA19" i="33"/>
  <c r="AC19" i="33"/>
  <c r="AA27" i="33"/>
  <c r="AC27" i="33"/>
  <c r="AA153" i="33"/>
  <c r="AC153" i="33"/>
  <c r="X176" i="33"/>
  <c r="Y176" i="33"/>
  <c r="F176" i="33"/>
  <c r="G176" i="33"/>
  <c r="W185" i="33"/>
  <c r="X78" i="33"/>
  <c r="X77" i="33"/>
  <c r="Y77" i="33"/>
  <c r="F77" i="33"/>
  <c r="G77" i="33"/>
  <c r="X76" i="33"/>
  <c r="Y76" i="33"/>
  <c r="F76" i="33"/>
  <c r="G76" i="33"/>
  <c r="Y166" i="33"/>
  <c r="F166" i="33"/>
  <c r="G166" i="33"/>
  <c r="X126" i="33"/>
  <c r="Y126" i="33"/>
  <c r="F126" i="33"/>
  <c r="G126" i="33"/>
  <c r="X115" i="33"/>
  <c r="Y115" i="33"/>
  <c r="F115" i="33"/>
  <c r="G115" i="33"/>
  <c r="V185" i="33"/>
  <c r="F164" i="33"/>
  <c r="G164" i="33"/>
  <c r="G165" i="33"/>
  <c r="X161" i="33"/>
  <c r="Y161" i="33"/>
  <c r="F161" i="33"/>
  <c r="G161" i="33"/>
  <c r="X129" i="33"/>
  <c r="O183" i="33"/>
  <c r="E77" i="38"/>
  <c r="E79" i="38"/>
  <c r="X128" i="33"/>
  <c r="Y128" i="33"/>
  <c r="F128" i="33"/>
  <c r="G128" i="33"/>
  <c r="AA132" i="33"/>
  <c r="AC132" i="33"/>
  <c r="W184" i="33"/>
  <c r="X132" i="33"/>
  <c r="Y132" i="33"/>
  <c r="Y123" i="33"/>
  <c r="F123" i="33"/>
  <c r="G123" i="33"/>
  <c r="X117" i="33"/>
  <c r="Y117" i="33"/>
  <c r="F117" i="33"/>
  <c r="G117" i="33"/>
  <c r="X88" i="33"/>
  <c r="Y88" i="33"/>
  <c r="F88" i="33"/>
  <c r="G88" i="33"/>
  <c r="X79" i="33"/>
  <c r="Y79" i="33"/>
  <c r="F79" i="33"/>
  <c r="G79" i="33"/>
  <c r="Y78" i="33"/>
  <c r="F78" i="33"/>
  <c r="G78" i="33"/>
  <c r="X66" i="33"/>
  <c r="Y66" i="33"/>
  <c r="F66" i="33"/>
  <c r="G66" i="33"/>
  <c r="X62" i="33"/>
  <c r="Y62" i="33"/>
  <c r="F62" i="33"/>
  <c r="G62" i="33"/>
  <c r="X55" i="33"/>
  <c r="Y55" i="33"/>
  <c r="F55" i="33"/>
  <c r="G55" i="33"/>
  <c r="X184" i="33"/>
  <c r="V184" i="33"/>
  <c r="Y95" i="33"/>
  <c r="F95" i="33"/>
  <c r="G95" i="33"/>
  <c r="S184" i="33"/>
  <c r="O184" i="33"/>
  <c r="X134" i="33"/>
  <c r="Y134" i="33"/>
  <c r="F134" i="33"/>
  <c r="G134" i="33"/>
  <c r="X127" i="33"/>
  <c r="Y127" i="33"/>
  <c r="F127" i="33"/>
  <c r="G127" i="33"/>
  <c r="X122" i="33"/>
  <c r="S183" i="33"/>
  <c r="X120" i="33"/>
  <c r="Y120" i="33"/>
  <c r="F120" i="33"/>
  <c r="G120" i="33"/>
  <c r="Y118" i="33"/>
  <c r="F118" i="33"/>
  <c r="G118" i="33"/>
  <c r="X116" i="33"/>
  <c r="Y116" i="33"/>
  <c r="F116" i="33"/>
  <c r="G116" i="33"/>
  <c r="X110" i="33"/>
  <c r="Y110" i="33"/>
  <c r="F110" i="33"/>
  <c r="G110" i="33"/>
  <c r="X100" i="33"/>
  <c r="Y100" i="33"/>
  <c r="F100" i="33"/>
  <c r="G100" i="33"/>
  <c r="X99" i="33"/>
  <c r="Y91" i="33"/>
  <c r="F91" i="33"/>
  <c r="G91" i="33"/>
  <c r="Y90" i="33"/>
  <c r="F90" i="33"/>
  <c r="G90" i="33"/>
  <c r="Y89" i="33"/>
  <c r="F89" i="33"/>
  <c r="G89" i="33"/>
  <c r="X75" i="33"/>
  <c r="Y75" i="33"/>
  <c r="F75" i="33"/>
  <c r="G75" i="33"/>
  <c r="Y74" i="33"/>
  <c r="F74" i="33"/>
  <c r="G74" i="33"/>
  <c r="Y61" i="33"/>
  <c r="F61" i="33"/>
  <c r="G61" i="33"/>
  <c r="X59" i="33"/>
  <c r="Y59" i="33"/>
  <c r="F59" i="33"/>
  <c r="G59" i="33"/>
  <c r="X54" i="33"/>
  <c r="Y54" i="33"/>
  <c r="F54" i="33"/>
  <c r="G54" i="33"/>
  <c r="R181" i="33"/>
  <c r="X42" i="33"/>
  <c r="Y42" i="33"/>
  <c r="F42" i="33"/>
  <c r="G42" i="33"/>
  <c r="X41" i="33"/>
  <c r="Y41" i="33"/>
  <c r="F41" i="33"/>
  <c r="G41" i="33"/>
  <c r="X37" i="33"/>
  <c r="X36" i="33"/>
  <c r="Y36" i="33"/>
  <c r="F36" i="33"/>
  <c r="G36" i="33"/>
  <c r="T180" i="33"/>
  <c r="X105" i="33"/>
  <c r="Y137" i="33"/>
  <c r="F137" i="33"/>
  <c r="G137" i="33"/>
  <c r="X60" i="33"/>
  <c r="Y60" i="33"/>
  <c r="F60" i="33"/>
  <c r="G60" i="33"/>
  <c r="X92" i="33"/>
  <c r="Y92" i="33"/>
  <c r="F92" i="33"/>
  <c r="G92" i="33"/>
  <c r="R184" i="33"/>
  <c r="X149" i="33"/>
  <c r="Y149" i="33"/>
  <c r="F149" i="33"/>
  <c r="G149" i="33"/>
  <c r="V183" i="33"/>
  <c r="X94" i="33"/>
  <c r="Y94" i="33"/>
  <c r="F94" i="33"/>
  <c r="G94" i="33"/>
  <c r="N182" i="33"/>
  <c r="X98" i="33"/>
  <c r="Y98" i="33"/>
  <c r="F98" i="33"/>
  <c r="G98" i="33"/>
  <c r="X86" i="33"/>
  <c r="Y86" i="33"/>
  <c r="F86" i="33"/>
  <c r="G86" i="33"/>
  <c r="X82" i="33"/>
  <c r="Y82" i="33"/>
  <c r="F82" i="33"/>
  <c r="G82" i="33"/>
  <c r="T181" i="33"/>
  <c r="X35" i="33"/>
  <c r="Y35" i="33"/>
  <c r="F35" i="33"/>
  <c r="G35" i="33"/>
  <c r="T184" i="33"/>
  <c r="P184" i="33"/>
  <c r="X109" i="33"/>
  <c r="Y109" i="33"/>
  <c r="F109" i="33"/>
  <c r="G109" i="33"/>
  <c r="X131" i="33"/>
  <c r="Y136" i="33"/>
  <c r="F136" i="33"/>
  <c r="G136" i="33"/>
  <c r="X32" i="33"/>
  <c r="X85" i="33"/>
  <c r="Y85" i="33"/>
  <c r="F85" i="33"/>
  <c r="G85" i="33"/>
  <c r="X34" i="33"/>
  <c r="X73" i="33"/>
  <c r="Y73" i="33"/>
  <c r="F73" i="33"/>
  <c r="G73" i="33"/>
  <c r="X133" i="33"/>
  <c r="Y133" i="33"/>
  <c r="Y129" i="33"/>
  <c r="F129" i="33"/>
  <c r="G129" i="33"/>
  <c r="Y175" i="33"/>
  <c r="F175" i="33"/>
  <c r="G175" i="33"/>
  <c r="Y157" i="33"/>
  <c r="F157" i="33"/>
  <c r="G157" i="33"/>
  <c r="X157" i="33"/>
  <c r="X156" i="33"/>
  <c r="Y156" i="33"/>
  <c r="F156" i="33"/>
  <c r="G156" i="33"/>
  <c r="X181" i="33"/>
  <c r="Y168" i="33"/>
  <c r="F168" i="33"/>
  <c r="G168" i="33"/>
  <c r="X97" i="33"/>
  <c r="Y97" i="33"/>
  <c r="F97" i="33"/>
  <c r="G97" i="33"/>
  <c r="X96" i="33"/>
  <c r="Y96" i="33"/>
  <c r="F96" i="33"/>
  <c r="G96" i="33"/>
  <c r="X83" i="33"/>
  <c r="Y83" i="33"/>
  <c r="F83" i="33"/>
  <c r="G83" i="33"/>
  <c r="X81" i="33"/>
  <c r="Y81" i="33"/>
  <c r="F81" i="33"/>
  <c r="G81" i="33"/>
  <c r="X69" i="33"/>
  <c r="Y69" i="33"/>
  <c r="F69" i="33"/>
  <c r="G69" i="33"/>
  <c r="X49" i="33"/>
  <c r="Y49" i="33"/>
  <c r="F49" i="33"/>
  <c r="G49" i="33"/>
  <c r="Y48" i="33"/>
  <c r="F48" i="33"/>
  <c r="G48" i="33"/>
  <c r="X47" i="33"/>
  <c r="Y47" i="33"/>
  <c r="F47" i="33"/>
  <c r="G47" i="33"/>
  <c r="X46" i="33"/>
  <c r="X30" i="33"/>
  <c r="Y30" i="33"/>
  <c r="F30" i="33"/>
  <c r="G30" i="33"/>
  <c r="Y29" i="33"/>
  <c r="F29" i="33"/>
  <c r="G29" i="33"/>
  <c r="Y28" i="33"/>
  <c r="F28" i="33"/>
  <c r="G28" i="33"/>
  <c r="X27" i="33"/>
  <c r="Y27" i="33"/>
  <c r="F27" i="33"/>
  <c r="G27" i="33"/>
  <c r="Y26" i="33"/>
  <c r="F26" i="33"/>
  <c r="G26" i="33"/>
  <c r="X25" i="33"/>
  <c r="Y25" i="33"/>
  <c r="F25" i="33"/>
  <c r="G25" i="33"/>
  <c r="X24" i="33"/>
  <c r="Y24" i="33"/>
  <c r="F24" i="33"/>
  <c r="G24" i="33"/>
  <c r="Y11" i="33"/>
  <c r="F11" i="33"/>
  <c r="G11" i="33"/>
  <c r="S179" i="33"/>
  <c r="Y10" i="33"/>
  <c r="F10" i="33"/>
  <c r="G10" i="33"/>
  <c r="R179" i="33"/>
  <c r="X9" i="33"/>
  <c r="Y9" i="33"/>
  <c r="F9" i="33"/>
  <c r="G9" i="33"/>
  <c r="X8" i="33"/>
  <c r="Y8" i="33"/>
  <c r="F8" i="33"/>
  <c r="G8" i="33"/>
  <c r="Y124" i="33"/>
  <c r="F124" i="33"/>
  <c r="G124" i="33"/>
  <c r="Y108" i="33"/>
  <c r="F108" i="33"/>
  <c r="G108" i="33"/>
  <c r="Y99" i="33"/>
  <c r="F99" i="33"/>
  <c r="G99" i="33"/>
  <c r="Y52" i="33"/>
  <c r="F52" i="33"/>
  <c r="G52" i="33"/>
  <c r="Y31" i="33"/>
  <c r="F31" i="33"/>
  <c r="G31" i="33"/>
  <c r="U179" i="33"/>
  <c r="X101" i="33"/>
  <c r="Y101" i="33"/>
  <c r="F101" i="33"/>
  <c r="G101" i="33"/>
  <c r="P180" i="33"/>
  <c r="Y37" i="33"/>
  <c r="F37" i="33"/>
  <c r="G37" i="33"/>
  <c r="X87" i="33"/>
  <c r="X84" i="33"/>
  <c r="Y84" i="33"/>
  <c r="F84" i="33"/>
  <c r="G84" i="33"/>
  <c r="O180" i="33"/>
  <c r="R180" i="33"/>
  <c r="U180" i="33"/>
  <c r="X158" i="33"/>
  <c r="Y6" i="33"/>
  <c r="F6" i="33"/>
  <c r="G6" i="33"/>
  <c r="Y131" i="33"/>
  <c r="F131" i="33"/>
  <c r="G131" i="33"/>
  <c r="Y34" i="33"/>
  <c r="F34" i="33"/>
  <c r="G34" i="33"/>
  <c r="Y32" i="33"/>
  <c r="F32" i="33"/>
  <c r="G32" i="33"/>
  <c r="X104" i="33"/>
  <c r="Y104" i="33"/>
  <c r="F104" i="33"/>
  <c r="G104" i="33"/>
  <c r="X65" i="33"/>
  <c r="Y65" i="33"/>
  <c r="F65" i="33"/>
  <c r="G65" i="33"/>
  <c r="X67" i="33"/>
  <c r="Y67" i="33"/>
  <c r="F67" i="33"/>
  <c r="G67" i="33"/>
  <c r="Y170" i="33"/>
  <c r="F170" i="33"/>
  <c r="G170" i="33"/>
  <c r="X125" i="33"/>
  <c r="Y125" i="33"/>
  <c r="F125" i="33"/>
  <c r="G125" i="33"/>
  <c r="Y114" i="33"/>
  <c r="F114" i="33"/>
  <c r="G114" i="33"/>
  <c r="Y107" i="33"/>
  <c r="F107" i="33"/>
  <c r="G107" i="33"/>
  <c r="X160" i="33"/>
  <c r="Y160" i="33"/>
  <c r="F160" i="33"/>
  <c r="G160" i="33"/>
  <c r="X72" i="33"/>
  <c r="Y72" i="33"/>
  <c r="F72" i="33"/>
  <c r="G72" i="33"/>
  <c r="X71" i="33"/>
  <c r="Y71" i="33"/>
  <c r="F71" i="33"/>
  <c r="G71" i="33"/>
  <c r="X70" i="33"/>
  <c r="Y70" i="33"/>
  <c r="F70" i="33"/>
  <c r="G70" i="33"/>
  <c r="X13" i="33"/>
  <c r="Y13" i="33"/>
  <c r="F13" i="33"/>
  <c r="G13" i="33"/>
  <c r="T182" i="33"/>
  <c r="T186" i="33"/>
  <c r="V182" i="33"/>
  <c r="V186" i="33"/>
  <c r="W182" i="33"/>
  <c r="W186" i="33"/>
  <c r="Y159" i="33"/>
  <c r="F159" i="33"/>
  <c r="G159" i="33"/>
  <c r="P181" i="33"/>
  <c r="Y181" i="33"/>
  <c r="F181" i="33"/>
  <c r="Y158" i="33"/>
  <c r="F158" i="33"/>
  <c r="G158" i="33"/>
  <c r="X15" i="33"/>
  <c r="Y15" i="33"/>
  <c r="F15" i="33"/>
  <c r="G15" i="33"/>
  <c r="Y87" i="33"/>
  <c r="F87" i="33"/>
  <c r="G87" i="33"/>
  <c r="X50" i="33"/>
  <c r="Y50" i="33"/>
  <c r="F50" i="33"/>
  <c r="G50" i="33"/>
  <c r="X12" i="33"/>
  <c r="Y12" i="33"/>
  <c r="F12" i="33"/>
  <c r="G12" i="33"/>
  <c r="X102" i="33"/>
  <c r="Y102" i="33"/>
  <c r="F102" i="33"/>
  <c r="G102" i="33"/>
  <c r="X103" i="33"/>
  <c r="Y103" i="33"/>
  <c r="F103" i="33"/>
  <c r="G103" i="33"/>
  <c r="Y177" i="33"/>
  <c r="F177" i="33"/>
  <c r="G177" i="33"/>
  <c r="Y174" i="33"/>
  <c r="F174" i="33"/>
  <c r="G174" i="33"/>
  <c r="Y173" i="33"/>
  <c r="F173" i="33"/>
  <c r="G173" i="33"/>
  <c r="Y167" i="33"/>
  <c r="F167" i="33"/>
  <c r="G167" i="33"/>
  <c r="N184" i="33"/>
  <c r="U183" i="33"/>
  <c r="M183" i="33"/>
  <c r="X152" i="33"/>
  <c r="Y152" i="33"/>
  <c r="F152" i="33"/>
  <c r="G152" i="33"/>
  <c r="X151" i="33"/>
  <c r="Y151" i="33"/>
  <c r="F151" i="33"/>
  <c r="G151" i="33"/>
  <c r="X145" i="33"/>
  <c r="Y145" i="33"/>
  <c r="F145" i="33"/>
  <c r="G145" i="33"/>
  <c r="X146" i="33"/>
  <c r="X147" i="33"/>
  <c r="Y147" i="33"/>
  <c r="F147" i="33"/>
  <c r="G147" i="33"/>
  <c r="Y163" i="33"/>
  <c r="F163" i="33"/>
  <c r="G163" i="33"/>
  <c r="X163" i="33"/>
  <c r="X154" i="33"/>
  <c r="Y154" i="33"/>
  <c r="F154" i="33"/>
  <c r="G154" i="33"/>
  <c r="X93" i="33"/>
  <c r="Y93" i="33"/>
  <c r="F93" i="33"/>
  <c r="G93" i="33"/>
  <c r="Y105" i="33"/>
  <c r="F105" i="33"/>
  <c r="G105" i="33"/>
  <c r="Y150" i="33"/>
  <c r="F150" i="33"/>
  <c r="G150" i="33"/>
  <c r="X144" i="33"/>
  <c r="X162" i="33"/>
  <c r="Y162" i="33"/>
  <c r="F162" i="33"/>
  <c r="G162" i="33"/>
  <c r="X106" i="33"/>
  <c r="Y106" i="33"/>
  <c r="F106" i="33"/>
  <c r="G106" i="33"/>
  <c r="Y184" i="33"/>
  <c r="F184" i="33"/>
  <c r="Y46" i="33"/>
  <c r="F46" i="33"/>
  <c r="G46" i="33"/>
  <c r="Y122" i="33"/>
  <c r="F122" i="33"/>
  <c r="G122" i="33"/>
  <c r="X20" i="33"/>
  <c r="Y140" i="33"/>
  <c r="F140" i="33"/>
  <c r="G140" i="33"/>
  <c r="X111" i="33"/>
  <c r="Y20" i="33"/>
  <c r="F20" i="33"/>
  <c r="G20" i="33"/>
  <c r="Y111" i="33"/>
  <c r="F111" i="33"/>
  <c r="G111" i="33"/>
  <c r="X130" i="33"/>
  <c r="X183" i="33"/>
  <c r="Y183" i="33"/>
  <c r="Y130" i="33"/>
  <c r="F130" i="33"/>
  <c r="G130" i="33"/>
  <c r="F183" i="33"/>
  <c r="Y180" i="33"/>
  <c r="F180" i="33"/>
  <c r="AA131" i="33"/>
  <c r="AC131" i="33"/>
  <c r="AA145" i="33"/>
  <c r="AC145" i="33"/>
  <c r="AA150" i="33"/>
  <c r="AC150" i="33"/>
  <c r="AA164" i="33"/>
  <c r="AC164" i="33"/>
  <c r="AA143" i="33"/>
  <c r="AC143" i="33"/>
  <c r="AA105" i="33"/>
  <c r="AC105" i="33"/>
  <c r="AA63" i="33"/>
  <c r="AC63" i="33"/>
  <c r="AA175" i="33"/>
  <c r="AC175" i="33"/>
  <c r="AA53" i="33"/>
  <c r="AC53" i="33"/>
  <c r="AA81" i="33"/>
  <c r="AC81" i="33"/>
  <c r="AA126" i="33"/>
  <c r="AC126" i="33"/>
  <c r="AA86" i="33"/>
  <c r="AC86" i="33"/>
  <c r="AA95" i="33"/>
  <c r="AC95" i="33"/>
  <c r="AA43" i="33"/>
  <c r="AC43" i="33"/>
  <c r="AA181" i="33"/>
  <c r="AC181" i="33"/>
  <c r="AA108" i="33"/>
  <c r="AC108" i="33"/>
  <c r="AA36" i="33"/>
  <c r="AC36" i="33"/>
  <c r="AA185" i="33"/>
  <c r="AC185" i="33"/>
  <c r="AA118" i="33"/>
  <c r="AC118" i="33"/>
  <c r="AA114" i="33"/>
  <c r="AC114" i="33"/>
  <c r="AA89" i="33"/>
  <c r="AC89" i="33"/>
  <c r="AA54" i="33"/>
  <c r="AC54" i="33"/>
  <c r="AA25" i="33"/>
  <c r="AC25" i="33"/>
  <c r="AA85" i="33"/>
  <c r="AC85" i="33"/>
  <c r="AA83" i="33"/>
  <c r="AC83" i="33"/>
  <c r="AA173" i="33"/>
  <c r="AC173" i="33"/>
  <c r="AA50" i="33"/>
  <c r="AC50" i="33"/>
  <c r="AA17" i="33"/>
  <c r="AC17" i="33"/>
  <c r="AA97" i="33"/>
  <c r="AC97" i="33"/>
  <c r="AA177" i="33"/>
  <c r="AC177" i="33"/>
  <c r="AA91" i="33"/>
  <c r="AC91" i="33"/>
  <c r="AA59" i="33"/>
  <c r="AC59" i="33"/>
  <c r="AA48" i="33"/>
  <c r="AC48" i="33"/>
  <c r="AA160" i="33"/>
  <c r="AC160" i="33"/>
  <c r="AA20" i="33"/>
  <c r="AC20" i="33"/>
  <c r="AA37" i="33"/>
  <c r="AC37" i="33"/>
  <c r="AA110" i="33"/>
  <c r="AC110" i="33"/>
  <c r="AA169" i="33"/>
  <c r="AC169" i="33"/>
  <c r="AA156" i="33"/>
  <c r="AC156" i="33"/>
  <c r="AA7" i="33"/>
  <c r="AC7" i="33"/>
  <c r="AA47" i="33"/>
  <c r="AC47" i="33"/>
  <c r="AA56" i="33"/>
  <c r="AC56" i="33"/>
  <c r="AA141" i="33"/>
  <c r="AC141" i="33"/>
  <c r="AA149" i="33"/>
  <c r="AC149" i="33"/>
  <c r="AA163" i="33"/>
  <c r="AC163" i="33"/>
  <c r="AA64" i="33"/>
  <c r="AC64" i="33"/>
  <c r="AA122" i="33"/>
  <c r="AC122" i="33"/>
  <c r="AA60" i="33"/>
  <c r="AC60" i="33"/>
  <c r="AA75" i="33"/>
  <c r="AC75" i="33"/>
  <c r="AA121" i="33"/>
  <c r="AC121" i="33"/>
  <c r="AA167" i="33"/>
  <c r="AC167" i="33"/>
  <c r="AA144" i="33"/>
  <c r="AC144" i="33"/>
  <c r="AA162" i="33"/>
  <c r="AC162" i="33"/>
  <c r="AA147" i="33"/>
  <c r="AC147" i="33"/>
  <c r="AA148" i="33"/>
  <c r="AC148" i="33"/>
  <c r="AA46" i="33"/>
  <c r="AC46" i="33"/>
  <c r="AA106" i="33"/>
  <c r="AC106" i="33"/>
  <c r="AA65" i="33"/>
  <c r="AC65" i="33"/>
  <c r="AA112" i="33"/>
  <c r="AC112" i="33"/>
  <c r="AA72" i="33"/>
  <c r="AC72" i="33"/>
  <c r="AA62" i="33"/>
  <c r="AC62" i="33"/>
  <c r="AA29" i="33"/>
  <c r="AC29" i="33"/>
  <c r="AA61" i="33"/>
  <c r="AC61" i="33"/>
  <c r="AA74" i="33"/>
  <c r="AC74" i="33"/>
  <c r="AA130" i="33"/>
  <c r="AC130" i="33"/>
  <c r="AA18" i="33"/>
  <c r="AC18" i="33"/>
  <c r="AA84" i="33"/>
  <c r="AC84" i="33"/>
  <c r="AA68" i="33"/>
  <c r="AC68" i="33"/>
  <c r="AA24" i="33"/>
  <c r="AC24" i="33"/>
  <c r="AA52" i="33"/>
  <c r="AC52" i="33"/>
  <c r="AA22" i="33"/>
  <c r="AC22" i="33"/>
  <c r="AA10" i="33"/>
  <c r="AC10" i="33"/>
  <c r="AA157" i="33"/>
  <c r="AC157" i="33"/>
  <c r="AA174" i="33"/>
  <c r="AC174" i="33"/>
  <c r="AA103" i="33"/>
  <c r="AC103" i="33"/>
  <c r="AA87" i="33"/>
  <c r="AC87" i="33"/>
  <c r="AA82" i="33"/>
  <c r="AC82" i="33"/>
  <c r="AA31" i="33"/>
  <c r="AC31" i="33"/>
  <c r="AA180" i="33"/>
  <c r="AC180" i="33"/>
  <c r="AA101" i="33"/>
  <c r="AC101" i="33"/>
  <c r="AA100" i="33"/>
  <c r="AC100" i="33"/>
  <c r="AA170" i="33"/>
  <c r="AC170" i="33"/>
  <c r="AA124" i="33"/>
  <c r="AC124" i="33"/>
  <c r="AA39" i="33"/>
  <c r="AC39" i="33"/>
  <c r="AA129" i="33"/>
  <c r="AC129" i="33"/>
  <c r="AA133" i="33"/>
  <c r="AC133" i="33"/>
  <c r="AA116" i="33"/>
  <c r="AC116" i="33"/>
  <c r="AA38" i="33"/>
  <c r="AC38" i="33"/>
  <c r="AA78" i="33"/>
  <c r="AC78" i="33"/>
  <c r="AA113" i="33"/>
  <c r="AC113" i="33"/>
  <c r="AA93" i="33"/>
  <c r="AC93" i="33"/>
  <c r="AA96" i="33"/>
  <c r="AC96" i="33"/>
  <c r="AA171" i="33"/>
  <c r="AC171" i="33"/>
  <c r="AA142" i="33"/>
  <c r="AC142" i="33"/>
  <c r="AA23" i="33"/>
  <c r="AC23" i="33"/>
  <c r="AA182" i="33"/>
  <c r="AA67" i="33"/>
  <c r="AC67" i="33"/>
  <c r="AA168" i="33"/>
  <c r="AC168" i="33"/>
  <c r="AA117" i="33"/>
  <c r="AC117" i="33"/>
  <c r="AA42" i="33"/>
  <c r="AC42" i="33"/>
  <c r="AA77" i="33"/>
  <c r="AC77" i="33"/>
  <c r="AA12" i="33"/>
  <c r="AC12" i="33"/>
  <c r="AA115" i="33"/>
  <c r="AC115" i="33"/>
  <c r="AA134" i="33"/>
  <c r="AC134" i="33"/>
  <c r="AA137" i="33"/>
  <c r="AC137" i="33"/>
  <c r="AA136" i="33"/>
  <c r="AC136" i="33"/>
  <c r="AA90" i="33"/>
  <c r="AC90" i="33"/>
  <c r="AA40" i="33"/>
  <c r="AC40" i="33"/>
  <c r="AA109" i="33"/>
  <c r="AC109" i="33"/>
  <c r="AA6" i="33"/>
  <c r="AC6" i="33"/>
  <c r="AA127" i="33"/>
  <c r="AC127" i="33"/>
  <c r="AA154" i="33"/>
  <c r="AC154" i="33"/>
  <c r="AA92" i="33"/>
  <c r="AC92" i="33"/>
  <c r="AA111" i="33"/>
  <c r="AC111" i="33"/>
  <c r="AA13" i="33"/>
  <c r="AC13" i="33"/>
  <c r="AA11" i="33"/>
  <c r="AC11" i="33"/>
  <c r="AA70" i="33"/>
  <c r="AC70" i="33"/>
  <c r="AA99" i="33"/>
  <c r="AC99" i="33"/>
  <c r="AA104" i="33"/>
  <c r="AC104" i="33"/>
  <c r="AA183" i="33"/>
  <c r="AC183" i="33"/>
  <c r="AA30" i="33"/>
  <c r="AC30" i="33"/>
  <c r="AA26" i="33"/>
  <c r="AC26" i="33"/>
  <c r="AA158" i="33"/>
  <c r="AC158" i="33"/>
  <c r="AA44" i="33"/>
  <c r="AC44" i="33"/>
  <c r="AA69" i="33"/>
  <c r="AC69" i="33"/>
  <c r="AA102" i="33"/>
  <c r="AC102" i="33"/>
  <c r="AA128" i="33"/>
  <c r="AC128" i="33"/>
  <c r="AA98" i="33"/>
  <c r="AC98" i="33"/>
  <c r="AA76" i="33"/>
  <c r="AC76" i="33"/>
  <c r="AA8" i="33"/>
  <c r="AC8" i="33"/>
  <c r="AA184" i="33"/>
  <c r="AC184" i="33"/>
  <c r="AA9" i="33"/>
  <c r="AC9" i="33"/>
  <c r="AA123" i="33"/>
  <c r="AC123" i="33"/>
  <c r="AA80" i="33"/>
  <c r="AC80" i="33"/>
  <c r="AA151" i="33"/>
  <c r="AC151" i="33"/>
  <c r="AA140" i="33"/>
  <c r="AC140" i="33"/>
  <c r="AA166" i="33"/>
  <c r="AC166" i="33"/>
  <c r="AA107" i="33"/>
  <c r="AC107" i="33"/>
  <c r="AA49" i="33"/>
  <c r="AC49" i="33"/>
  <c r="AA73" i="33"/>
  <c r="AC73" i="33"/>
  <c r="AA186" i="33"/>
  <c r="AA152" i="33"/>
  <c r="AC152" i="33"/>
  <c r="AA79" i="33"/>
  <c r="AC79" i="33"/>
  <c r="AA120" i="33"/>
  <c r="AC120" i="33"/>
  <c r="AA58" i="33"/>
  <c r="AC58" i="33"/>
  <c r="AA45" i="33"/>
  <c r="AC45" i="33"/>
  <c r="AA14" i="33"/>
  <c r="AC14" i="33"/>
  <c r="AA55" i="33"/>
  <c r="AC55" i="33"/>
  <c r="AA88" i="33"/>
  <c r="AC88" i="33"/>
  <c r="AA34" i="33"/>
  <c r="AC34" i="33"/>
  <c r="AA179" i="33"/>
  <c r="AA21" i="33"/>
  <c r="AC21" i="33"/>
  <c r="AA28" i="33"/>
  <c r="AC28" i="33"/>
  <c r="AA15" i="33"/>
  <c r="AC15" i="33"/>
  <c r="AA32" i="33"/>
  <c r="AC32" i="33"/>
  <c r="AA146" i="33"/>
  <c r="AC146" i="33"/>
  <c r="Y143" i="33"/>
  <c r="F143" i="33"/>
  <c r="G143" i="33"/>
  <c r="Y146" i="33"/>
  <c r="F146" i="33"/>
  <c r="G146" i="33"/>
  <c r="T179" i="33"/>
  <c r="Y148" i="33"/>
  <c r="F148" i="33"/>
  <c r="G148" i="33"/>
  <c r="S185" i="33"/>
  <c r="F79" i="38"/>
  <c r="U185" i="33"/>
  <c r="Q185" i="33"/>
  <c r="X14" i="33"/>
  <c r="X179" i="33"/>
  <c r="M185" i="33"/>
  <c r="X139" i="33"/>
  <c r="X185" i="33"/>
  <c r="Y179" i="33"/>
  <c r="F179" i="33"/>
  <c r="N186" i="33"/>
  <c r="M186" i="33"/>
  <c r="Y14" i="33"/>
  <c r="F14" i="33"/>
  <c r="G14" i="33"/>
  <c r="Y185" i="33"/>
  <c r="F185" i="33"/>
  <c r="Y139" i="33"/>
  <c r="F139" i="33"/>
  <c r="G139" i="33"/>
  <c r="X80" i="33"/>
  <c r="X182" i="33"/>
  <c r="X186" i="33"/>
  <c r="I15" i="27"/>
  <c r="I16" i="27"/>
  <c r="F187" i="33"/>
  <c r="AC186" i="33"/>
  <c r="E187" i="33"/>
  <c r="O186" i="33"/>
  <c r="Y182" i="33"/>
  <c r="Y80" i="33"/>
  <c r="F80" i="33"/>
  <c r="G80" i="33"/>
  <c r="B3" i="33"/>
  <c r="AC182" i="33"/>
  <c r="C79" i="38"/>
  <c r="F94" i="38"/>
  <c r="D39" i="38"/>
  <c r="D77" i="38"/>
  <c r="D79" i="38"/>
  <c r="D80" i="38"/>
  <c r="E80" i="38"/>
  <c r="F80" i="38"/>
  <c r="B6" i="38"/>
  <c r="F182" i="33"/>
  <c r="Y186" i="33"/>
  <c r="F186" i="33"/>
  <c r="F17" i="27"/>
  <c r="E5" i="1"/>
  <c r="E7" i="36"/>
  <c r="E2" i="33"/>
  <c r="B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Planning Research &amp; IT Services</author>
  </authors>
  <commentList>
    <comment ref="A2" authorId="0" shapeId="0" xr:uid="{A6D53352-22A1-4424-B8DF-5B15ED42EEEA}">
      <text>
        <r>
          <rPr>
            <b/>
            <sz val="8"/>
            <color indexed="81"/>
            <rFont val="Tahoma"/>
            <family val="2"/>
          </rPr>
          <t xml:space="preserve">To be able to submit return:
Net expenditure must equal your school's budget
AND
Values in Col E and F must match.
</t>
        </r>
      </text>
    </comment>
    <comment ref="B2" authorId="0" shapeId="0" xr:uid="{C3E0A688-30C5-448A-ABDB-DB39C2A043FF}">
      <text>
        <r>
          <rPr>
            <b/>
            <sz val="8"/>
            <color indexed="81"/>
            <rFont val="Tahoma"/>
            <family val="2"/>
          </rPr>
          <t>Please do not return spreadsheet unless cell shows "YES"</t>
        </r>
      </text>
    </comment>
    <comment ref="D4" authorId="0" shapeId="0" xr:uid="{7174C616-9AED-4CC2-9D0C-DD2D9E102F70}">
      <text>
        <r>
          <rPr>
            <b/>
            <sz val="8"/>
            <color indexed="81"/>
            <rFont val="Tahoma"/>
            <family val="2"/>
          </rPr>
          <t>Default profiles have been set as 12 equal months or declining balance (period 1)
To change from 12 to 1 or vice versa over type cell</t>
        </r>
        <r>
          <rPr>
            <sz val="8"/>
            <color indexed="81"/>
            <rFont val="Tahoma"/>
            <family val="2"/>
          </rPr>
          <t xml:space="preserve">
</t>
        </r>
      </text>
    </comment>
    <comment ref="E4" authorId="0" shapeId="0" xr:uid="{BA0FDA6B-2FF5-4A04-812C-26C8DF2028A2}">
      <text>
        <r>
          <rPr>
            <b/>
            <sz val="8"/>
            <color indexed="81"/>
            <rFont val="Tahoma"/>
            <family val="2"/>
          </rPr>
          <t>If using 12 period pro
file Total must be divisble by 12</t>
        </r>
        <r>
          <rPr>
            <sz val="8"/>
            <color indexed="81"/>
            <rFont val="Tahoma"/>
            <family val="2"/>
          </rPr>
          <t xml:space="preserve">
</t>
        </r>
      </text>
    </comment>
    <comment ref="F4" authorId="0" shapeId="0" xr:uid="{FBD07CC9-D71A-4864-89D5-5DD5715A06AE}">
      <text>
        <r>
          <rPr>
            <b/>
            <sz val="8"/>
            <color indexed="81"/>
            <rFont val="Tahoma"/>
            <family val="2"/>
          </rPr>
          <t>Values in columns E and F must be the same.</t>
        </r>
        <r>
          <rPr>
            <sz val="8"/>
            <color indexed="81"/>
            <rFont val="Tahoma"/>
            <family val="2"/>
          </rPr>
          <t xml:space="preserve">
</t>
        </r>
      </text>
    </comment>
  </commentList>
</comments>
</file>

<file path=xl/sharedStrings.xml><?xml version="1.0" encoding="utf-8"?>
<sst xmlns="http://schemas.openxmlformats.org/spreadsheetml/2006/main" count="1589" uniqueCount="892">
  <si>
    <t>Total</t>
  </si>
  <si>
    <t>Description</t>
  </si>
  <si>
    <t>Cost per Pupil</t>
  </si>
  <si>
    <t>Per of spending</t>
  </si>
  <si>
    <t>Classes</t>
  </si>
  <si>
    <t>pupils</t>
  </si>
  <si>
    <t>Education Support Staff</t>
  </si>
  <si>
    <t>Transport</t>
  </si>
  <si>
    <t>Net Expenditure</t>
  </si>
  <si>
    <t>Balance</t>
  </si>
  <si>
    <t>Licenced Deficit</t>
  </si>
  <si>
    <t>Name of School</t>
  </si>
  <si>
    <t>6 digit Cost Centre Code</t>
  </si>
  <si>
    <t>DfEE No</t>
  </si>
  <si>
    <t>Return Balances?</t>
  </si>
  <si>
    <t>Name of Headteacher</t>
  </si>
  <si>
    <t xml:space="preserve">Chair of Governing Body </t>
  </si>
  <si>
    <t>Date of governing body meeting which agreed budget plan (dd/mm/yy)</t>
  </si>
  <si>
    <t>A.  VIREMENT LIMITS APPROVED BY GOVERNING BODY</t>
  </si>
  <si>
    <t>Insert limits either as a cash ceiling or percentage limit</t>
  </si>
  <si>
    <t>£</t>
  </si>
  <si>
    <t>percent of budget share</t>
  </si>
  <si>
    <t>Authorised virement limits for headteacher</t>
  </si>
  <si>
    <t>Virement between codes with a subjective heading</t>
  </si>
  <si>
    <t>Virement between subjective headings</t>
  </si>
  <si>
    <t xml:space="preserve">Authorised virement limits with approval of </t>
  </si>
  <si>
    <t>2.  SCHOOL'S FINANCIAL REPORTING ARRANGEMENTS</t>
  </si>
  <si>
    <t>insert below financial reporting arrangements</t>
  </si>
  <si>
    <t>To Full governing Body</t>
  </si>
  <si>
    <t>Who is responsible for making report (post title not real name)</t>
  </si>
  <si>
    <t>Frequency of reporting (eg termly, half termly)</t>
  </si>
  <si>
    <t>To Committee of Governing Body (or if none exists the Chair)</t>
  </si>
  <si>
    <t>Which person is responsible for making report</t>
  </si>
  <si>
    <t>Who is report made to? (eg Finance Cttee, chair)</t>
  </si>
  <si>
    <t>Frequency of reporting eg termly, half termly</t>
  </si>
  <si>
    <t>April to August</t>
  </si>
  <si>
    <t>Sept to March</t>
  </si>
  <si>
    <t>FTE</t>
  </si>
  <si>
    <t>Head</t>
  </si>
  <si>
    <t>Other Teachers/instructors (but exc foreign language Assts)</t>
  </si>
  <si>
    <t>Memo Item:  Of the Staff FTEs above, number of:</t>
  </si>
  <si>
    <t>Teaching Staff Deployed in nursery classes</t>
  </si>
  <si>
    <t>Teaching Staff deployed in VI Form</t>
  </si>
  <si>
    <t>Total Paid Hours a Week</t>
  </si>
  <si>
    <t>Nursery Nurses, Classroom Support Assistants and Welfare Assistants</t>
  </si>
  <si>
    <t>Other Support Staff (Exc manual staff)</t>
  </si>
  <si>
    <t>Total budgetted annual hours</t>
  </si>
  <si>
    <t>Bursars, Finance staff, Admin, Clerical Staff, Secretaries</t>
  </si>
  <si>
    <t>Other (GeneralAsst/Workshop/Lab Assts)</t>
  </si>
  <si>
    <t>Note</t>
  </si>
  <si>
    <t>Total budgetted annual hours = weekly paid hours X number of weeks paid a year</t>
  </si>
  <si>
    <t>Example:</t>
  </si>
  <si>
    <t>School budget Share (delegated, devolved Budget)</t>
  </si>
  <si>
    <t>Formula</t>
  </si>
  <si>
    <t>Non Teaching Staff funded from budget share</t>
  </si>
  <si>
    <t xml:space="preserve">Number of Teaching Posts funded from school budget share </t>
  </si>
  <si>
    <t>Leadership Group</t>
  </si>
  <si>
    <t>Contractual Services</t>
  </si>
  <si>
    <t>0081</t>
  </si>
  <si>
    <t>0110</t>
  </si>
  <si>
    <t>0120</t>
  </si>
  <si>
    <t>0130</t>
  </si>
  <si>
    <t>0140</t>
  </si>
  <si>
    <t>0315</t>
  </si>
  <si>
    <t>0320</t>
  </si>
  <si>
    <t>0330</t>
  </si>
  <si>
    <t>0370</t>
  </si>
  <si>
    <t>0521</t>
  </si>
  <si>
    <t>0522</t>
  </si>
  <si>
    <t>0710</t>
  </si>
  <si>
    <t>0720</t>
  </si>
  <si>
    <t>0780</t>
  </si>
  <si>
    <t>1090</t>
  </si>
  <si>
    <t>1120</t>
  </si>
  <si>
    <t>1140</t>
  </si>
  <si>
    <t>1200</t>
  </si>
  <si>
    <t>1240</t>
  </si>
  <si>
    <t>1260</t>
  </si>
  <si>
    <t>1300</t>
  </si>
  <si>
    <t>1420</t>
  </si>
  <si>
    <t>1470</t>
  </si>
  <si>
    <t>1800</t>
  </si>
  <si>
    <t>1820</t>
  </si>
  <si>
    <t>2000</t>
  </si>
  <si>
    <t>2200</t>
  </si>
  <si>
    <t>2220</t>
  </si>
  <si>
    <t>2300</t>
  </si>
  <si>
    <t>2710</t>
  </si>
  <si>
    <t>2820</t>
  </si>
  <si>
    <t>2860</t>
  </si>
  <si>
    <t>3012</t>
  </si>
  <si>
    <t>3100</t>
  </si>
  <si>
    <t>3110</t>
  </si>
  <si>
    <t>3230</t>
  </si>
  <si>
    <t>3311</t>
  </si>
  <si>
    <t>3316</t>
  </si>
  <si>
    <t>3320</t>
  </si>
  <si>
    <t>3330</t>
  </si>
  <si>
    <t>3361</t>
  </si>
  <si>
    <t>3390</t>
  </si>
  <si>
    <t>3500</t>
  </si>
  <si>
    <t>3722</t>
  </si>
  <si>
    <t>3723</t>
  </si>
  <si>
    <t>3724</t>
  </si>
  <si>
    <t>3800</t>
  </si>
  <si>
    <t>3820</t>
  </si>
  <si>
    <t>3850</t>
  </si>
  <si>
    <t>4430</t>
  </si>
  <si>
    <t>4450</t>
  </si>
  <si>
    <t>4470</t>
  </si>
  <si>
    <t>4480</t>
  </si>
  <si>
    <t>4490</t>
  </si>
  <si>
    <t>4600</t>
  </si>
  <si>
    <t>4710</t>
  </si>
  <si>
    <t>4720</t>
  </si>
  <si>
    <t>School</t>
  </si>
  <si>
    <t>Total Rounded to nearest £1</t>
  </si>
  <si>
    <t>Periods</t>
  </si>
  <si>
    <t>Profiles(insert 12 for 12 equal months or 1 for declining balance)</t>
  </si>
  <si>
    <t>10 digit code</t>
  </si>
  <si>
    <t>Detail Code</t>
  </si>
  <si>
    <t xml:space="preserve">Surplus (enter as a minus number)/Deficit(enter as positive) </t>
  </si>
  <si>
    <t>Insert Estimates here</t>
  </si>
  <si>
    <t>Employees</t>
  </si>
  <si>
    <t>Premises Related</t>
  </si>
  <si>
    <t>Supplies &amp; Services</t>
  </si>
  <si>
    <t>Employee Related</t>
  </si>
  <si>
    <t>Transport Related</t>
  </si>
  <si>
    <t>Transfer Payments</t>
  </si>
  <si>
    <t>Income</t>
  </si>
  <si>
    <t>Net Expenditure must not exceed budget share</t>
  </si>
  <si>
    <t>Summary</t>
  </si>
  <si>
    <t>Budget Return  (see comments in cells for help)</t>
  </si>
  <si>
    <t>DfE No.</t>
  </si>
  <si>
    <t>Cost Centre</t>
  </si>
  <si>
    <t>Budget</t>
  </si>
  <si>
    <t>percent FSM</t>
  </si>
  <si>
    <t>SEN1</t>
  </si>
  <si>
    <t>SEn2</t>
  </si>
  <si>
    <t>SEN3/4</t>
  </si>
  <si>
    <t>%SEN1-4</t>
  </si>
  <si>
    <t>%SEN5</t>
  </si>
  <si>
    <t>%SEN 1- 5</t>
  </si>
  <si>
    <t>Cleaned Area</t>
  </si>
  <si>
    <t>FSM</t>
  </si>
  <si>
    <t>Stds fund cost centre</t>
  </si>
  <si>
    <t>Grand Total</t>
  </si>
  <si>
    <t>2161</t>
  </si>
  <si>
    <t>2083</t>
  </si>
  <si>
    <t>2006</t>
  </si>
  <si>
    <t>2005</t>
  </si>
  <si>
    <t>2162</t>
  </si>
  <si>
    <t>2185</t>
  </si>
  <si>
    <t>3301</t>
  </si>
  <si>
    <t>2163</t>
  </si>
  <si>
    <t>2088</t>
  </si>
  <si>
    <t>2164</t>
  </si>
  <si>
    <t>2165</t>
  </si>
  <si>
    <t>2092</t>
  </si>
  <si>
    <t>2094</t>
  </si>
  <si>
    <t>2166</t>
  </si>
  <si>
    <t>2022</t>
  </si>
  <si>
    <t>3510</t>
  </si>
  <si>
    <t>2180</t>
  </si>
  <si>
    <t>2167</t>
  </si>
  <si>
    <t>2168</t>
  </si>
  <si>
    <t>2187</t>
  </si>
  <si>
    <t>2169</t>
  </si>
  <si>
    <t>2150</t>
  </si>
  <si>
    <t>2184</t>
  </si>
  <si>
    <t>2170</t>
  </si>
  <si>
    <t>2151</t>
  </si>
  <si>
    <t>2171</t>
  </si>
  <si>
    <t>2153</t>
  </si>
  <si>
    <t>2173</t>
  </si>
  <si>
    <t>2174</t>
  </si>
  <si>
    <t>2076</t>
  </si>
  <si>
    <t>2182</t>
  </si>
  <si>
    <t>2046</t>
  </si>
  <si>
    <t>2115</t>
  </si>
  <si>
    <t>2175</t>
  </si>
  <si>
    <t>2033</t>
  </si>
  <si>
    <t>3503</t>
  </si>
  <si>
    <t>2176</t>
  </si>
  <si>
    <t>2121</t>
  </si>
  <si>
    <t>2125</t>
  </si>
  <si>
    <t>2154</t>
  </si>
  <si>
    <t>3505</t>
  </si>
  <si>
    <t>3506</t>
  </si>
  <si>
    <t>3504</t>
  </si>
  <si>
    <t>2058</t>
  </si>
  <si>
    <t>3507</t>
  </si>
  <si>
    <t>2059</t>
  </si>
  <si>
    <t>3508</t>
  </si>
  <si>
    <t>3302</t>
  </si>
  <si>
    <t>3509</t>
  </si>
  <si>
    <t>2177</t>
  </si>
  <si>
    <t>2181</t>
  </si>
  <si>
    <t>2183</t>
  </si>
  <si>
    <t>2186</t>
  </si>
  <si>
    <t>2178</t>
  </si>
  <si>
    <t>2071</t>
  </si>
  <si>
    <t>2067</t>
  </si>
  <si>
    <t>2172</t>
  </si>
  <si>
    <t>2179</t>
  </si>
  <si>
    <t>5201</t>
  </si>
  <si>
    <t>5200</t>
  </si>
  <si>
    <t>5400</t>
  </si>
  <si>
    <t>Brentside High</t>
  </si>
  <si>
    <t>4603</t>
  </si>
  <si>
    <t>4030</t>
  </si>
  <si>
    <t>Dormers Wells High</t>
  </si>
  <si>
    <t>5403</t>
  </si>
  <si>
    <t>Drayton Manor High</t>
  </si>
  <si>
    <t>5402</t>
  </si>
  <si>
    <t>The Ellen Wilkinson School for Girls</t>
  </si>
  <si>
    <t>4036</t>
  </si>
  <si>
    <t>Elthorne Park High</t>
  </si>
  <si>
    <t>4031</t>
  </si>
  <si>
    <t>Featherstone High</t>
  </si>
  <si>
    <t>5401</t>
  </si>
  <si>
    <t>Greenford High</t>
  </si>
  <si>
    <t>5404</t>
  </si>
  <si>
    <t>Northolt High</t>
  </si>
  <si>
    <t>4602</t>
  </si>
  <si>
    <t>Twyford High</t>
  </si>
  <si>
    <t>4020</t>
  </si>
  <si>
    <t>Villiers High</t>
  </si>
  <si>
    <t>4026</t>
  </si>
  <si>
    <t>1003</t>
  </si>
  <si>
    <t>1007</t>
  </si>
  <si>
    <t>1103</t>
  </si>
  <si>
    <t>Study Centre</t>
  </si>
  <si>
    <t>7005</t>
  </si>
  <si>
    <t>Belvue</t>
  </si>
  <si>
    <t>7007</t>
  </si>
  <si>
    <t>Castlebar</t>
  </si>
  <si>
    <t>7012</t>
  </si>
  <si>
    <t>John Chilton</t>
  </si>
  <si>
    <t>7010</t>
  </si>
  <si>
    <t>Mandeville</t>
  </si>
  <si>
    <t>7014</t>
  </si>
  <si>
    <t>St Ann's</t>
  </si>
  <si>
    <t>7013</t>
  </si>
  <si>
    <t>Springhallow</t>
  </si>
  <si>
    <t>(insert in cell D18 arrangements agreed eg Chair or Finance Committee)</t>
  </si>
  <si>
    <t>April to August:  two admin staff work a total 35 hrs (one 20hrs and another 15) term time only (39 weeks) and receive 9 weeks holiday pay.  Annual budgetted hours in 35*48 = 1680.  1680 is entered in cell C27</t>
  </si>
  <si>
    <t>September to March:  Admin now work 30 hrs term time only (39 weeks) and receive 9 weeks holiday pay.  Annual budgetted hours in 30*48 = 1440. 1440 is entered in cell d27</t>
  </si>
  <si>
    <t>Creating a school budget return file</t>
  </si>
  <si>
    <t>Click button called "Save Budget Return"</t>
  </si>
  <si>
    <t>Entering your budget information</t>
  </si>
  <si>
    <t>You can change the default profile for any code by over typing 12 with 1 or vice versa</t>
  </si>
  <si>
    <t>In column E default expenditure profiles have been inserted.  These are 12 equal months or a declining balance</t>
  </si>
  <si>
    <t>There is a check in Column F.  Each cell in Col F must show "TRUE"</t>
  </si>
  <si>
    <t>Number of rows where value in column E does not equal Column F</t>
  </si>
  <si>
    <t>Completing Budget Assumptions</t>
  </si>
  <si>
    <t>Checking Your Return</t>
  </si>
  <si>
    <t>BUDGET RETURN INSTRUCTIONS  YOU CAN PRINT THIS PAGE</t>
  </si>
  <si>
    <t>Your school name in Cell H5</t>
  </si>
  <si>
    <t>You should now see the following appear</t>
  </si>
  <si>
    <t>MODEL FRAMEWORK FOR MANAGEMENT OF A SCHOOL BUDGET Complete yellow cells</t>
  </si>
  <si>
    <t>Virement between codes with a subjective heading (eg Employees)</t>
  </si>
  <si>
    <t>Virement between subjective headings (eg from Transport to Employees)</t>
  </si>
  <si>
    <t>This sheet has 34 rows</t>
  </si>
  <si>
    <t>FOR LEA USE ONLY</t>
  </si>
  <si>
    <t>Upload Dir</t>
  </si>
  <si>
    <t>Drive</t>
  </si>
  <si>
    <t>Date Received</t>
  </si>
  <si>
    <t>Date Uploaded</t>
  </si>
  <si>
    <t>Ealing Education Service School Budget Return</t>
  </si>
  <si>
    <t>Prep Code</t>
  </si>
  <si>
    <t>F</t>
  </si>
  <si>
    <t>Balance Remaining</t>
  </si>
  <si>
    <t>Financial year</t>
  </si>
  <si>
    <t>0121</t>
  </si>
  <si>
    <t>0340</t>
  </si>
  <si>
    <t>0540</t>
  </si>
  <si>
    <t>0570</t>
  </si>
  <si>
    <t>1263</t>
  </si>
  <si>
    <t>2760</t>
  </si>
  <si>
    <t>2932</t>
  </si>
  <si>
    <t>3200</t>
  </si>
  <si>
    <t>3201</t>
  </si>
  <si>
    <t>3202</t>
  </si>
  <si>
    <t>3203</t>
  </si>
  <si>
    <t>3204</t>
  </si>
  <si>
    <t>3210</t>
  </si>
  <si>
    <t>3211</t>
  </si>
  <si>
    <t>3212</t>
  </si>
  <si>
    <t>3213</t>
  </si>
  <si>
    <t>3214</t>
  </si>
  <si>
    <t>3240</t>
  </si>
  <si>
    <t>3315</t>
  </si>
  <si>
    <t>3350</t>
  </si>
  <si>
    <t>3351</t>
  </si>
  <si>
    <t>3360</t>
  </si>
  <si>
    <t>3370</t>
  </si>
  <si>
    <t>3380</t>
  </si>
  <si>
    <t>3393</t>
  </si>
  <si>
    <t>3821</t>
  </si>
  <si>
    <t>4711</t>
  </si>
  <si>
    <t>Check col E = col F</t>
  </si>
  <si>
    <t>Folder</t>
  </si>
  <si>
    <t>Budget Prep code</t>
  </si>
  <si>
    <t>File</t>
  </si>
  <si>
    <t>Cost centre</t>
  </si>
  <si>
    <t>Your school's total budget allocation in cell I14</t>
  </si>
  <si>
    <t>Your school's LBE cost centre code in cell H11</t>
  </si>
  <si>
    <t>Enter the drive where you want to save the budget in cell H7 and the folder in H8</t>
  </si>
  <si>
    <t xml:space="preserve"> The file will be saved in the location you specified.</t>
  </si>
  <si>
    <t>Budget assumptions allow us to calculate benchmark comparative information for all schools</t>
  </si>
  <si>
    <t>You can print out all pages of the return by simply clicking the PRINT BUDGET RETURN which is located</t>
  </si>
  <si>
    <t>Allenby Primary &amp; Nursery School</t>
  </si>
  <si>
    <t>Beaconsfield Primary School</t>
  </si>
  <si>
    <t>Berrymede Junior School</t>
  </si>
  <si>
    <t>Blair Peach Primary School</t>
  </si>
  <si>
    <t>Brentside Primary School</t>
  </si>
  <si>
    <t>Christ Church CE Junior School</t>
  </si>
  <si>
    <t>Clifton Primary School</t>
  </si>
  <si>
    <t>Coston Primary School</t>
  </si>
  <si>
    <t>Dairy Meadow Primary School</t>
  </si>
  <si>
    <t>Derwentwater Primary School</t>
  </si>
  <si>
    <t>Dormers Wells Infant School</t>
  </si>
  <si>
    <t>Dormers Wells Junior School</t>
  </si>
  <si>
    <t>Downe Manor Primary School</t>
  </si>
  <si>
    <t>Drayton Green Primary School</t>
  </si>
  <si>
    <t>Durdans Park Primary School</t>
  </si>
  <si>
    <t>East Acton Primary School</t>
  </si>
  <si>
    <t>The Edward Betham CE Primary School</t>
  </si>
  <si>
    <t>Featherstone Primary School</t>
  </si>
  <si>
    <t>Fielding Primary School</t>
  </si>
  <si>
    <t>Gifford Primary School</t>
  </si>
  <si>
    <t>Grange Primary School</t>
  </si>
  <si>
    <t>Greenwood Primary School</t>
  </si>
  <si>
    <t>Hambrough Primary School</t>
  </si>
  <si>
    <t>Hathaway Primary School</t>
  </si>
  <si>
    <t>Havelock Primary School</t>
  </si>
  <si>
    <t>Hobbayne Primary School</t>
  </si>
  <si>
    <t>Horsenden Primary School</t>
  </si>
  <si>
    <t>John Perryn Primary School</t>
  </si>
  <si>
    <t>Lady Margaret Primary School</t>
  </si>
  <si>
    <t>Little Ealing Primary School</t>
  </si>
  <si>
    <t>Mayfield Primary School</t>
  </si>
  <si>
    <t>Montpelier Primary School</t>
  </si>
  <si>
    <t>Mount Carmel RC Primary School</t>
  </si>
  <si>
    <t>North Ealing Primary School</t>
  </si>
  <si>
    <t>North Primary School</t>
  </si>
  <si>
    <t>Petts Hill Primary School</t>
  </si>
  <si>
    <t>Oaklands Primary School</t>
  </si>
  <si>
    <t>Oldfield Primary School</t>
  </si>
  <si>
    <t>Our Lady of the Visitation RC Primary School</t>
  </si>
  <si>
    <t>Perivale Primary School</t>
  </si>
  <si>
    <t>Ravenor Primary School</t>
  </si>
  <si>
    <t>Selborne Primary School</t>
  </si>
  <si>
    <t>Southfield Primary School</t>
  </si>
  <si>
    <t>St Anselm’s RC Primary School</t>
  </si>
  <si>
    <t>St Gregory’s RC Primary School</t>
  </si>
  <si>
    <t>St John Fisher RC Primary School</t>
  </si>
  <si>
    <t>St John’s Primary School</t>
  </si>
  <si>
    <t>St Joseph’s RC Primary School</t>
  </si>
  <si>
    <t>St Mark’s Primary School</t>
  </si>
  <si>
    <t>St Rapheal’s RC Primary School</t>
  </si>
  <si>
    <t>St Saviour’s CE Infant School</t>
  </si>
  <si>
    <t>St Vincent’s RC Primary School</t>
  </si>
  <si>
    <t>Stanhope Primary School</t>
  </si>
  <si>
    <t>Three Bridges Primary School</t>
  </si>
  <si>
    <t>Tudor Primary School</t>
  </si>
  <si>
    <t>Vicar’s Green Primary School</t>
  </si>
  <si>
    <t>Viking Primary School</t>
  </si>
  <si>
    <t>West Acton Primary School</t>
  </si>
  <si>
    <t>West Twyford Primary School</t>
  </si>
  <si>
    <t>Willow Tree Primary School</t>
  </si>
  <si>
    <t>Wolf Fields Primary School</t>
  </si>
  <si>
    <t>Wood End Infant School</t>
  </si>
  <si>
    <t>Wood End Junior School</t>
  </si>
  <si>
    <t>The Cardinal Wiseman High</t>
  </si>
  <si>
    <t>1000</t>
  </si>
  <si>
    <t>1001</t>
  </si>
  <si>
    <t>1002</t>
  </si>
  <si>
    <t>0075</t>
  </si>
  <si>
    <t>0076</t>
  </si>
  <si>
    <t>0077</t>
  </si>
  <si>
    <t>0160</t>
  </si>
  <si>
    <t>0070</t>
  </si>
  <si>
    <t>H:</t>
  </si>
  <si>
    <t>Lsc formula</t>
  </si>
  <si>
    <t>Sch Standards Grant</t>
  </si>
  <si>
    <t>SSG Personalisation</t>
  </si>
  <si>
    <t>Dev Rev Standards Fund</t>
  </si>
  <si>
    <t>West London Acadamy</t>
  </si>
  <si>
    <t>Maples Nursery School</t>
  </si>
  <si>
    <t>Glebe Nursery School</t>
  </si>
  <si>
    <t>Grove House Nursery School</t>
  </si>
  <si>
    <t>Heathfield Nursery School</t>
  </si>
  <si>
    <t>Greenfields Nursery School</t>
  </si>
  <si>
    <t>type</t>
  </si>
  <si>
    <t>DLBUD</t>
  </si>
  <si>
    <t>filename</t>
  </si>
  <si>
    <t>G:\DLBUD.DAT</t>
  </si>
  <si>
    <t>default</t>
  </si>
  <si>
    <t>account</t>
  </si>
  <si>
    <t>amount</t>
  </si>
  <si>
    <t>amount_variant</t>
  </si>
  <si>
    <t>BB</t>
  </si>
  <si>
    <t>budget_type</t>
  </si>
  <si>
    <t>BX</t>
  </si>
  <si>
    <t>cur_amount</t>
  </si>
  <si>
    <t>currency</t>
  </si>
  <si>
    <t>GBP</t>
  </si>
  <si>
    <t>description</t>
  </si>
  <si>
    <t>ORIGINAL BUDGET LOAD</t>
  </si>
  <si>
    <t>dim_1</t>
  </si>
  <si>
    <t>dim_2</t>
  </si>
  <si>
    <t>dim_3</t>
  </si>
  <si>
    <t>dim_4</t>
  </si>
  <si>
    <t>dim_5</t>
  </si>
  <si>
    <t>dim_6</t>
  </si>
  <si>
    <t>dim_7</t>
  </si>
  <si>
    <t>fiscal_year</t>
  </si>
  <si>
    <t>number_1</t>
  </si>
  <si>
    <t>period</t>
  </si>
  <si>
    <t>value_1</t>
  </si>
  <si>
    <t>value_2</t>
  </si>
  <si>
    <t>value_3</t>
  </si>
  <si>
    <t>distrib_key</t>
  </si>
  <si>
    <t>columns</t>
  </si>
  <si>
    <t>Code</t>
  </si>
  <si>
    <t/>
  </si>
  <si>
    <t>BUDGET</t>
  </si>
  <si>
    <t>BUD</t>
  </si>
  <si>
    <t>4007</t>
  </si>
  <si>
    <t>Surplus/Deficit</t>
  </si>
  <si>
    <t>PLEASE note, if the 12 month profile is selected for an amount that is not divisible by 12 an adjustment will be made in period 12</t>
  </si>
  <si>
    <t>3511</t>
  </si>
  <si>
    <t>Scheme of Delegation</t>
  </si>
  <si>
    <t>Maximum amount delegated by Governing Body (£)</t>
  </si>
  <si>
    <t>Ealing Council recommended levels Authorisation limits</t>
  </si>
  <si>
    <t>Orders</t>
  </si>
  <si>
    <t>Invoices</t>
  </si>
  <si>
    <t>Virements</t>
  </si>
  <si>
    <t>Primary &amp; Special</t>
  </si>
  <si>
    <t>High</t>
  </si>
  <si>
    <t>Finance/Resources Committee</t>
  </si>
  <si>
    <t>Full Governing Body</t>
  </si>
  <si>
    <t>£25,000+</t>
  </si>
  <si>
    <t>Budget set taking into account the latest Audit and OFSTED reports</t>
  </si>
  <si>
    <t>Budget set in line with the schools SDP/SIP</t>
  </si>
  <si>
    <t>Schools Finance structure has been reviewed</t>
  </si>
  <si>
    <t>Training budget has been set with Finance staff and GB/Finance committee members in mind</t>
  </si>
  <si>
    <t>Scheme and structure of delegation renewed</t>
  </si>
  <si>
    <t>Headteacher to advise school finance staff inc budget holders of the schools financial procedures</t>
  </si>
  <si>
    <t>All the above have been minuted and GB minutes and actual forms to be sent to the schools administrator for their records</t>
  </si>
  <si>
    <t xml:space="preserve">Signatures </t>
  </si>
  <si>
    <t xml:space="preserve"> Headteacher</t>
  </si>
  <si>
    <t>Date</t>
  </si>
  <si>
    <t>Chair of Governors</t>
  </si>
  <si>
    <t>Minutes held by school</t>
  </si>
  <si>
    <t>0190</t>
  </si>
  <si>
    <t>0191</t>
  </si>
  <si>
    <t>Governance</t>
  </si>
  <si>
    <t>While file loads you will be asked whether you wish to enable macros.  Click Yes</t>
  </si>
  <si>
    <t>This provides information on the management arrangements for the budget agreed by your Gov Body</t>
  </si>
  <si>
    <t>e.g. £1,300 will appear as £108 for p1-11 and £112 in p12.</t>
  </si>
  <si>
    <t>3512</t>
  </si>
  <si>
    <t>Name of Headteacher (Print)</t>
  </si>
  <si>
    <t>Chair of Governing Body (Print)</t>
  </si>
  <si>
    <t>Chair of Finance committee Print)</t>
  </si>
  <si>
    <t>Enter letter 'a' in Green box to confirm Task actioned</t>
  </si>
  <si>
    <t>Amended Governance Sheet</t>
  </si>
  <si>
    <t>05.03.09</t>
  </si>
  <si>
    <t>Entered Final Budget Allocations,fund formulas and pupil number</t>
  </si>
  <si>
    <t>Amended LEA Ledger Codes</t>
  </si>
  <si>
    <t>06.03.09</t>
  </si>
  <si>
    <t>finalised Final Budget Allocations,fund,formula and pupil numbers</t>
  </si>
  <si>
    <t>E26 - Agency Supply Teachers</t>
  </si>
  <si>
    <t>E27 - Supply Education Support Staff</t>
  </si>
  <si>
    <t>E14 - Supply Caretakers &amp; Cleaners</t>
  </si>
  <si>
    <t>E09 - Staff Training Course Fees</t>
  </si>
  <si>
    <t>E05 - Administrators</t>
  </si>
  <si>
    <t>E03 - Welfare Assts, NNEB &amp; Class. Assts</t>
  </si>
  <si>
    <t>E03 - Education Welfare Officer (School)</t>
  </si>
  <si>
    <t>E03 - Education Social Workers (High Schools)</t>
  </si>
  <si>
    <t>E03 - Pupil Focused Extended School - Staff</t>
  </si>
  <si>
    <t>E31 - Community Focused Extended School-Staff</t>
  </si>
  <si>
    <t>E07 - SMSAs</t>
  </si>
  <si>
    <t>E04 - Wages - Caretakers</t>
  </si>
  <si>
    <t>E04 - Wages  - Cleaners</t>
  </si>
  <si>
    <t>E07 - Home To School Escorts</t>
  </si>
  <si>
    <t>E06 - Catering staff</t>
  </si>
  <si>
    <t>E08 - Advertising - Teaching</t>
  </si>
  <si>
    <t>E08 - Advertising - Non-Teaching</t>
  </si>
  <si>
    <t>E08 - Redundancy Payments</t>
  </si>
  <si>
    <t>E08 - Gratuities On Retirmnt/Death</t>
  </si>
  <si>
    <t>E01 - Teachers Salaries</t>
  </si>
  <si>
    <t>E01 - P/T - Sess.Fees (Education)</t>
  </si>
  <si>
    <t>E03 - Foreign Language Assts.</t>
  </si>
  <si>
    <t>E16 - Gas</t>
  </si>
  <si>
    <t>E16 - Electricity</t>
  </si>
  <si>
    <t>E15 - Water</t>
  </si>
  <si>
    <t>E18 - Rents</t>
  </si>
  <si>
    <t>E17 - Rates</t>
  </si>
  <si>
    <t>E23 - Insurance</t>
  </si>
  <si>
    <t>E11 - Public Liability Insurance</t>
  </si>
  <si>
    <t xml:space="preserve">E14 - Cleaning Contract </t>
  </si>
  <si>
    <t>E12 - R &amp; M Works</t>
  </si>
  <si>
    <t>E12 - Redecoration</t>
  </si>
  <si>
    <t xml:space="preserve">E13 - Grounds Maintenance </t>
  </si>
  <si>
    <t>E12 - R &amp; M Electrical</t>
  </si>
  <si>
    <t>E12 - R &amp; M Mechanical</t>
  </si>
  <si>
    <t>E24 - Charge Shared Sports Grds</t>
  </si>
  <si>
    <t>E24 - Use of L. Services Facilities</t>
  </si>
  <si>
    <t>E23 - Vechile Insurance</t>
  </si>
  <si>
    <t>E08 - Car Allowances</t>
  </si>
  <si>
    <t>E19 - Licences</t>
  </si>
  <si>
    <t>E18 - Security Services</t>
  </si>
  <si>
    <t>E18 - Refuse Disposal</t>
  </si>
  <si>
    <t>E21 - Exam Fees</t>
  </si>
  <si>
    <t>E22 - Bank Costs</t>
  </si>
  <si>
    <t>E18 - CCTV Maintenance &amp; Service</t>
  </si>
  <si>
    <t>E27 - Consultants Fees - Curriculum</t>
  </si>
  <si>
    <t>E25 - Provisions</t>
  </si>
  <si>
    <t>E08 - Meals</t>
  </si>
  <si>
    <t>E14 - Laundry</t>
  </si>
  <si>
    <t xml:space="preserve">E22 - Admin Comp Software </t>
  </si>
  <si>
    <t>E22 - Admin Comp  Hardware - Purchase</t>
  </si>
  <si>
    <t>E22 - Admin Comp  Hardware - Maintenance</t>
  </si>
  <si>
    <t>E22 - Admin Comp  Hardware - Lease</t>
  </si>
  <si>
    <t>E22 - Admin Comp  Hardware - Rental</t>
  </si>
  <si>
    <t>E22 - Office  Telephone</t>
  </si>
  <si>
    <t>E14 - Equipment &amp; Materials -  Cleaning</t>
  </si>
  <si>
    <t xml:space="preserve">E22 - Materials - First Aid </t>
  </si>
  <si>
    <t>E19 - Minor Equip Purchase - Educational (Non IT)</t>
  </si>
  <si>
    <t>E19 - Educ Equip. &amp; Materials</t>
  </si>
  <si>
    <t>E19 - Books</t>
  </si>
  <si>
    <t xml:space="preserve">E09 - Staff Training Materials </t>
  </si>
  <si>
    <t xml:space="preserve">E19 - Teaching Materials </t>
  </si>
  <si>
    <t>E22 - Admin Furniture &amp; Equipment</t>
  </si>
  <si>
    <t>E19 - Furniture - Education</t>
  </si>
  <si>
    <t>E22 - Admin Photocopiers</t>
  </si>
  <si>
    <t>E19 - Minor Equip. Repair - Educational (Non IT)</t>
  </si>
  <si>
    <t>E19 - Major Equip. - Education</t>
  </si>
  <si>
    <t>E19 - Major Educational Equip. - Leases</t>
  </si>
  <si>
    <t>E08 - Travel &amp; Subsistence</t>
  </si>
  <si>
    <t>E24 - Pupil Focused Extended School - Other Costs</t>
  </si>
  <si>
    <t>E32 - Community Focused Extended School - Other Costs</t>
  </si>
  <si>
    <t>E22 - Subscriptions</t>
  </si>
  <si>
    <t>E19 - Miscellaneous</t>
  </si>
  <si>
    <t>E19 - Misc. - Educ Schl Fund</t>
  </si>
  <si>
    <t>E19 - Misc. - Ed Visits</t>
  </si>
  <si>
    <t>E19 - Misc. - Asst - Schl Journeys</t>
  </si>
  <si>
    <t>E19 - Misc. - Field Visits</t>
  </si>
  <si>
    <t>E22 - Postage</t>
  </si>
  <si>
    <t xml:space="preserve">E19 - Educ Station. &amp; Consumable Equip. </t>
  </si>
  <si>
    <t>E22 - Admin Station. &amp; Consumable Equip</t>
  </si>
  <si>
    <t>E19 - Educ printing</t>
  </si>
  <si>
    <t>E22 - Admin printing</t>
  </si>
  <si>
    <t>E25 - School Meals</t>
  </si>
  <si>
    <t>E09 - Link Courses</t>
  </si>
  <si>
    <t>E19 - School Library</t>
  </si>
  <si>
    <t>E09 - ILSS</t>
  </si>
  <si>
    <t>E27 - School Inspection Service</t>
  </si>
  <si>
    <t>E11 - Sickness/Maternity Insurance - Non-Teaching Staff</t>
  </si>
  <si>
    <t>E10 - Sickness/Maternity Insurance - Teaching Staff</t>
  </si>
  <si>
    <t>E24 - Integration Programme</t>
  </si>
  <si>
    <t>I06 - Other Grants - Government</t>
  </si>
  <si>
    <t>I13 - Contrib Rec'd Outside LEA</t>
  </si>
  <si>
    <t>I12 - Contrib Rec'd To Sch Jnys</t>
  </si>
  <si>
    <t>I17 - Community focussed Parental Contributions</t>
  </si>
  <si>
    <t>I11 - Insurance Claims - Premises</t>
  </si>
  <si>
    <t xml:space="preserve">I10 - Teachers Sickness/Maternity Insur Claim </t>
  </si>
  <si>
    <t xml:space="preserve">I11 - Non-Teach Sickness/Maternity Insur Claim </t>
  </si>
  <si>
    <t>I09 - Sale of Meals</t>
  </si>
  <si>
    <t>I09 - School Meals Serv. Credits</t>
  </si>
  <si>
    <t>I07 - Integration Programme</t>
  </si>
  <si>
    <t>3513</t>
  </si>
  <si>
    <t xml:space="preserve">To meet various areas within  Audit please complete all GREEN boxes prior to submitting your budget </t>
  </si>
  <si>
    <t>This sheet must be completed before the budget upload to accountancy to comply with Audit</t>
  </si>
  <si>
    <t>School DfENo</t>
  </si>
  <si>
    <t>Insert School DfE no. &amp; year</t>
  </si>
  <si>
    <t>DfE No</t>
  </si>
  <si>
    <t>Christ the Saviour Primary School</t>
  </si>
  <si>
    <t>E19 - 16 - 19 Bursary Expenditure</t>
  </si>
  <si>
    <t>Headteacher/Deputy Headteacher</t>
  </si>
  <si>
    <r>
      <t>Signatures on Cheques and BACS Payments authorisation
 School Bank Mandate -  Any 2 signatories can Sign</t>
    </r>
    <r>
      <rPr>
        <b/>
        <sz val="11"/>
        <color indexed="10"/>
        <rFont val="Arial"/>
        <family val="2"/>
      </rPr>
      <t xml:space="preserve"> (amend as appropriate)</t>
    </r>
  </si>
  <si>
    <t>Holy Family Primary School</t>
  </si>
  <si>
    <t>6095</t>
  </si>
  <si>
    <t>Alec Reed Academy (Primary)</t>
  </si>
  <si>
    <t>2001</t>
  </si>
  <si>
    <t>Ark Primary Academy</t>
  </si>
  <si>
    <t>6905</t>
  </si>
  <si>
    <t>4000</t>
  </si>
  <si>
    <t>William Perkin High</t>
  </si>
  <si>
    <t>E03 - Education Technicians</t>
  </si>
  <si>
    <t>E03 - Education Accompanists</t>
  </si>
  <si>
    <t>E12 - R &amp; M Architects - Fabric</t>
  </si>
  <si>
    <t>E18 - Hygene Services - Paper Towels/Toilet Rolls/Hand Driers etc</t>
  </si>
  <si>
    <t>E24 - Travel &amp; Subsistence - Pupil/Non-staff - Allowances</t>
  </si>
  <si>
    <t>E22 - Periodicals &amp; Publications</t>
  </si>
  <si>
    <t>I13 - Misc. Income Other Services (Non Vatable)</t>
  </si>
  <si>
    <t>2003</t>
  </si>
  <si>
    <t>St Mary's C of E Primary School</t>
  </si>
  <si>
    <r>
      <t>Role</t>
    </r>
    <r>
      <rPr>
        <b/>
        <sz val="11"/>
        <color indexed="10"/>
        <rFont val="Arial"/>
        <family val="2"/>
      </rPr>
      <t>*Please edit as appropriate or add</t>
    </r>
  </si>
  <si>
    <t>£50,000+</t>
  </si>
  <si>
    <r>
      <rPr>
        <b/>
        <sz val="11"/>
        <color indexed="10"/>
        <rFont val="Arial"/>
        <family val="2"/>
      </rPr>
      <t>Please Enter Role e.g</t>
    </r>
    <r>
      <rPr>
        <b/>
        <sz val="11"/>
        <rFont val="Arial"/>
        <family val="2"/>
      </rPr>
      <t xml:space="preserve">
Headteacher/Deputy Headteacher </t>
    </r>
  </si>
  <si>
    <t>I05 - Pupil Premium Grant (PPG)</t>
  </si>
  <si>
    <t>I02 - 16 - 19 Bursary Fund</t>
  </si>
  <si>
    <t>I06 - Year 7 Catch Up</t>
  </si>
  <si>
    <t xml:space="preserve">IMPORTANT INFORMATION </t>
  </si>
  <si>
    <t>c</t>
  </si>
  <si>
    <t>0060</t>
  </si>
  <si>
    <t xml:space="preserve">E05 - Clerk to Governors </t>
  </si>
  <si>
    <t>4001</t>
  </si>
  <si>
    <t>Ealing Fields</t>
  </si>
  <si>
    <t>2011</t>
  </si>
  <si>
    <t>2012</t>
  </si>
  <si>
    <t>E28a - Supply Admin &amp; Clerical</t>
  </si>
  <si>
    <t>E28a - Legal Fees</t>
  </si>
  <si>
    <t>E28a - Audit Fees</t>
  </si>
  <si>
    <t>E28b - Contract payments - PFI (Education Only)</t>
  </si>
  <si>
    <t>E28a - Payment to other estabs</t>
  </si>
  <si>
    <t>E28a - Bursarial Service</t>
  </si>
  <si>
    <t>E28a - Payroll</t>
  </si>
  <si>
    <t>E28a - Technical Fees</t>
  </si>
  <si>
    <t>E28a - Personnel - Non SLA</t>
  </si>
  <si>
    <t xml:space="preserve">E23 - Vehicle Insurance </t>
  </si>
  <si>
    <t>D</t>
  </si>
  <si>
    <t>E</t>
  </si>
  <si>
    <t>G</t>
  </si>
  <si>
    <t>H</t>
  </si>
  <si>
    <t>I</t>
  </si>
  <si>
    <t>J</t>
  </si>
  <si>
    <t>L</t>
  </si>
  <si>
    <t>Exepnditure</t>
  </si>
  <si>
    <t>Income Enter as Negative Numbers (Including budget school block)</t>
  </si>
  <si>
    <t>0000</t>
  </si>
  <si>
    <t>OOOO</t>
  </si>
  <si>
    <t xml:space="preserve">School Block Funding including all other Income </t>
  </si>
  <si>
    <t>E08 - Apprenticeship Levy</t>
  </si>
  <si>
    <t>0200</t>
  </si>
  <si>
    <t>E07 - Pupil Focused Extended School - Staff</t>
  </si>
  <si>
    <t>E12 - Building Improvements</t>
  </si>
  <si>
    <t>E22 - Medical Reports</t>
  </si>
  <si>
    <t>E10 - De-delegated Staff Costs Supply Cover</t>
  </si>
  <si>
    <t>E24 - Clothing &amp; Uniforms</t>
  </si>
  <si>
    <t>E28a - De-delegated FSM eligibility Checking</t>
  </si>
  <si>
    <t>E08 - Disclosure and Barring Service</t>
  </si>
  <si>
    <t>E23 - De-delegated Contingencies</t>
  </si>
  <si>
    <t>I01 - DSG - School Block</t>
  </si>
  <si>
    <t>I02 - ESFA Income - Learning &amp; Skills Council 6th Form Allocation</t>
  </si>
  <si>
    <t>I05 - Pupil Premium Grant (PPG)/LAC PPG</t>
  </si>
  <si>
    <t>I01 - DSG Early Years Block (EYSFF) Early Years PPG</t>
  </si>
  <si>
    <t>I03 - DSG High Needs Top Up Pre 16 (inc SEN sup, ICAN)</t>
  </si>
  <si>
    <t>I03 - DSG High Needs Top Up 16+</t>
  </si>
  <si>
    <t>I05 - Summer School</t>
  </si>
  <si>
    <t>I08b - Fees &amp; Charges</t>
  </si>
  <si>
    <t xml:space="preserve">I08b - Respite Residential </t>
  </si>
  <si>
    <t>I08a - Lettings - Exempt Vat</t>
  </si>
  <si>
    <t>I03 - High Needs Top-Up Non Ealing(Out of Borough)</t>
  </si>
  <si>
    <t>I08a - Lettings - Vat</t>
  </si>
  <si>
    <t>I08b - Private Telephone Calls</t>
  </si>
  <si>
    <t>I08b - Exam Fees</t>
  </si>
  <si>
    <t>I08b - Sale of Goods</t>
  </si>
  <si>
    <t xml:space="preserve">I08b - Sale of Old Equipment </t>
  </si>
  <si>
    <t xml:space="preserve">I08b - Dwelling Rents - Budget </t>
  </si>
  <si>
    <t>I08b - Bank Interest - Schools</t>
  </si>
  <si>
    <t>I08b - Trfr from other Council Acs</t>
  </si>
  <si>
    <t>I01 - DSG - Schools Block</t>
  </si>
  <si>
    <t xml:space="preserve">I08b - Pupil focussed Extended Schools </t>
  </si>
  <si>
    <t>I08b - Lettings - Exempt Vat</t>
  </si>
  <si>
    <t>I08b - Lettings - Vat</t>
  </si>
  <si>
    <t>BACK TO CONTENTS</t>
  </si>
  <si>
    <t>DfE Number</t>
  </si>
  <si>
    <t>Use a list for the school name from drop down and use a vlookup to get the Dfe Number</t>
  </si>
  <si>
    <t>Opening Balances</t>
  </si>
  <si>
    <t>OB01</t>
  </si>
  <si>
    <t>Opening pupil-focussed revenue balance</t>
  </si>
  <si>
    <t>Schools will have to use their estimates as we will not know this in time</t>
  </si>
  <si>
    <t>OB02</t>
  </si>
  <si>
    <t>Opening community-focussed revenue balance</t>
  </si>
  <si>
    <t>OB03</t>
  </si>
  <si>
    <t>Opening Capital Balance</t>
  </si>
  <si>
    <t>Total Opening Balances</t>
  </si>
  <si>
    <t>REVENUE - INCOME AND EXPENDITURE</t>
  </si>
  <si>
    <t>CFR</t>
  </si>
  <si>
    <t>Details</t>
  </si>
  <si>
    <t>I01</t>
  </si>
  <si>
    <t>Funds delegated by the local authority</t>
  </si>
  <si>
    <t>I02</t>
  </si>
  <si>
    <t>Funding for sixth form students</t>
  </si>
  <si>
    <t>I03</t>
  </si>
  <si>
    <t>High needs top-up funding</t>
  </si>
  <si>
    <t>I04</t>
  </si>
  <si>
    <t>Funding for minority ethnic pupils</t>
  </si>
  <si>
    <t>I05</t>
  </si>
  <si>
    <t>Pupil premium</t>
  </si>
  <si>
    <t>I06</t>
  </si>
  <si>
    <t>Other government grants</t>
  </si>
  <si>
    <t>I07</t>
  </si>
  <si>
    <t>Other grants and payments received</t>
  </si>
  <si>
    <t>I08a</t>
  </si>
  <si>
    <t>Income from letting premises</t>
  </si>
  <si>
    <t>I08b</t>
  </si>
  <si>
    <t>Other income from facilities and services</t>
  </si>
  <si>
    <t>I09</t>
  </si>
  <si>
    <t>Income from catering</t>
  </si>
  <si>
    <t>I10</t>
  </si>
  <si>
    <t>Receipts from supply teacher insurance claims</t>
  </si>
  <si>
    <t>I11</t>
  </si>
  <si>
    <t>Receipts from Other Insurance Claims</t>
  </si>
  <si>
    <t>I12</t>
  </si>
  <si>
    <t>Income from Contributions to Educational Visits</t>
  </si>
  <si>
    <t>I13</t>
  </si>
  <si>
    <t>Donations and/or Voluntary Funds</t>
  </si>
  <si>
    <t>I15</t>
  </si>
  <si>
    <t>Pupil Ext Sch Funding and/or Grants</t>
  </si>
  <si>
    <t xml:space="preserve">School manual enter information from EGfL </t>
  </si>
  <si>
    <t>I16</t>
  </si>
  <si>
    <t>Community Focused Funding and/or Grants</t>
  </si>
  <si>
    <t>I17</t>
  </si>
  <si>
    <t>Community Focused Facilites Income</t>
  </si>
  <si>
    <t>I18</t>
  </si>
  <si>
    <t>TOTAL INCOME</t>
  </si>
  <si>
    <t>E01</t>
  </si>
  <si>
    <t>Teaching Staff</t>
  </si>
  <si>
    <t>E02</t>
  </si>
  <si>
    <t>Supply Teaching Staff</t>
  </si>
  <si>
    <t>N/A</t>
  </si>
  <si>
    <t>E03</t>
  </si>
  <si>
    <t>E04</t>
  </si>
  <si>
    <t>Premises Staff</t>
  </si>
  <si>
    <t>E05</t>
  </si>
  <si>
    <t>Administrative Staff</t>
  </si>
  <si>
    <t>E06</t>
  </si>
  <si>
    <t>Catering staff employed directly by sch.(Not service contract)</t>
  </si>
  <si>
    <t>E07</t>
  </si>
  <si>
    <t>Cost of Other Staff</t>
  </si>
  <si>
    <t>E08</t>
  </si>
  <si>
    <t>Indirect Employee Expenses</t>
  </si>
  <si>
    <t>E09</t>
  </si>
  <si>
    <t>Development and Training</t>
  </si>
  <si>
    <t>E10</t>
  </si>
  <si>
    <t>Supply Teacher Insurance</t>
  </si>
  <si>
    <t>E11</t>
  </si>
  <si>
    <t>Other Staff Related Insurance</t>
  </si>
  <si>
    <t>E12</t>
  </si>
  <si>
    <t>Building Maintenance and Improvement</t>
  </si>
  <si>
    <t>E13</t>
  </si>
  <si>
    <t>Grounds Maintenance and Improvement</t>
  </si>
  <si>
    <t>E14</t>
  </si>
  <si>
    <t>Cleaning and Caretaking</t>
  </si>
  <si>
    <t>E15</t>
  </si>
  <si>
    <t>Water and Sewerage</t>
  </si>
  <si>
    <t>E16</t>
  </si>
  <si>
    <t>Energy</t>
  </si>
  <si>
    <t>E17</t>
  </si>
  <si>
    <t>Rates</t>
  </si>
  <si>
    <t>E18</t>
  </si>
  <si>
    <t>Other Occupation Costs</t>
  </si>
  <si>
    <t>E19</t>
  </si>
  <si>
    <t>Learning Resources</t>
  </si>
  <si>
    <t>E21</t>
  </si>
  <si>
    <t>Examination Fees</t>
  </si>
  <si>
    <t>E22</t>
  </si>
  <si>
    <t>Administrative Supplies</t>
  </si>
  <si>
    <t>E23</t>
  </si>
  <si>
    <t>Other Insurance Premiums</t>
  </si>
  <si>
    <t>E24</t>
  </si>
  <si>
    <t>Special Facilities</t>
  </si>
  <si>
    <t>E25</t>
  </si>
  <si>
    <t>Catering Supplies</t>
  </si>
  <si>
    <t>E26</t>
  </si>
  <si>
    <t>Agency Supply Teaching Staff</t>
  </si>
  <si>
    <t>E27</t>
  </si>
  <si>
    <t>Bought in Prof Services - Curric</t>
  </si>
  <si>
    <t>E28a</t>
  </si>
  <si>
    <t>Bought in Prof Services - Other (except PFI)</t>
  </si>
  <si>
    <t>E28b</t>
  </si>
  <si>
    <t>Bought in Prof Services - Other (PFI)</t>
  </si>
  <si>
    <t>E29</t>
  </si>
  <si>
    <t>Loan Interest</t>
  </si>
  <si>
    <t>N/A schools manual enter</t>
  </si>
  <si>
    <t>E30</t>
  </si>
  <si>
    <t>Revenue Contributions to Capital</t>
  </si>
  <si>
    <t>NA/ schools manual enter</t>
  </si>
  <si>
    <t>E31</t>
  </si>
  <si>
    <t>Community Focused School Staff</t>
  </si>
  <si>
    <t>E32</t>
  </si>
  <si>
    <t>Community Focused School Costs</t>
  </si>
  <si>
    <t>TOTAL EXPENDITURE</t>
  </si>
  <si>
    <t>In Year Surplus / Deficit</t>
  </si>
  <si>
    <t>Cumulative Surplus / Deficit C/Fwd</t>
  </si>
  <si>
    <t>CAPITAL - INCOME AND EXPENDITURE</t>
  </si>
  <si>
    <t>CI01</t>
  </si>
  <si>
    <t>Capital Income</t>
  </si>
  <si>
    <t>CI03</t>
  </si>
  <si>
    <t>Voluntary or Private income</t>
  </si>
  <si>
    <t>CI04</t>
  </si>
  <si>
    <t>Direct revenue financing (revenue contributions to capital)</t>
  </si>
  <si>
    <t>CE01</t>
  </si>
  <si>
    <t>Acquisition of Land and Existing Buildings</t>
  </si>
  <si>
    <t>CE02</t>
  </si>
  <si>
    <t>New Construction Conversion and Renovation</t>
  </si>
  <si>
    <t>CE03</t>
  </si>
  <si>
    <t>Vehicles, Plant, Equipment and Machinery</t>
  </si>
  <si>
    <t>CE04</t>
  </si>
  <si>
    <t>Information and Communication Technology</t>
  </si>
  <si>
    <t>DECLARATIONS</t>
  </si>
  <si>
    <t>This budget was/will be* considered by the Governing Body at their meeting on:</t>
  </si>
  <si>
    <t>* Delete as Appropriate</t>
  </si>
  <si>
    <t>Date: _________</t>
  </si>
  <si>
    <t>Head Teacher: __________________________________________________________________</t>
  </si>
  <si>
    <t>Chair of Governors: ____________________________________________________________</t>
  </si>
  <si>
    <t>E27 - De-delegated Behaviour Support Services/Underperforming Ethnic &amp; Bilingual Learners</t>
  </si>
  <si>
    <t>8000A</t>
  </si>
  <si>
    <t>8000B</t>
  </si>
  <si>
    <t>8000C</t>
  </si>
  <si>
    <t>Date of Governing Body meeting which agreed final  3 Year Budget Plan (dd/mm/yy)</t>
  </si>
  <si>
    <t>BUDGET APPROVAL CERTIFICATE</t>
  </si>
  <si>
    <t>Only enter the value as whole £ zero pence</t>
  </si>
  <si>
    <r>
      <t xml:space="preserve">Click on </t>
    </r>
    <r>
      <rPr>
        <b/>
        <sz val="12"/>
        <rFont val="Arial"/>
        <family val="2"/>
      </rPr>
      <t>Control</t>
    </r>
    <r>
      <rPr>
        <sz val="12"/>
        <rFont val="Arial"/>
        <family val="2"/>
      </rPr>
      <t xml:space="preserve"> sheet tab and Insert School's DfE number in the YELLOW CELL H4</t>
    </r>
  </si>
  <si>
    <r>
      <t xml:space="preserve">Click on the Tab </t>
    </r>
    <r>
      <rPr>
        <b/>
        <sz val="12"/>
        <rFont val="Arial"/>
        <family val="2"/>
      </rPr>
      <t>Governance</t>
    </r>
    <r>
      <rPr>
        <sz val="12"/>
        <rFont val="Arial"/>
        <family val="2"/>
      </rPr>
      <t xml:space="preserve"> and fill in the </t>
    </r>
    <r>
      <rPr>
        <b/>
        <sz val="12"/>
        <rFont val="Arial"/>
        <family val="2"/>
      </rPr>
      <t>GREEN CELLS</t>
    </r>
    <r>
      <rPr>
        <sz val="12"/>
        <rFont val="Arial"/>
        <family val="2"/>
      </rPr>
      <t xml:space="preserve"> and </t>
    </r>
    <r>
      <rPr>
        <b/>
        <sz val="12"/>
        <rFont val="Arial"/>
        <family val="2"/>
      </rPr>
      <t xml:space="preserve">PRINT SEPARATELY </t>
    </r>
  </si>
  <si>
    <r>
      <t xml:space="preserve">Click on the tab called </t>
    </r>
    <r>
      <rPr>
        <b/>
        <sz val="12"/>
        <rFont val="Arial"/>
        <family val="2"/>
      </rPr>
      <t>Budget Return</t>
    </r>
  </si>
  <si>
    <r>
      <t xml:space="preserve">Your budget has been entered correctly when Cell B2 = </t>
    </r>
    <r>
      <rPr>
        <b/>
        <sz val="12"/>
        <color indexed="12"/>
        <rFont val="Arial"/>
        <family val="2"/>
      </rPr>
      <t>"YES"</t>
    </r>
    <r>
      <rPr>
        <sz val="12"/>
        <rFont val="Arial"/>
        <family val="2"/>
      </rPr>
      <t xml:space="preserve"> and Cell B3 =</t>
    </r>
    <r>
      <rPr>
        <b/>
        <sz val="12"/>
        <color indexed="12"/>
        <rFont val="Arial"/>
        <family val="2"/>
      </rPr>
      <t xml:space="preserve"> 0</t>
    </r>
    <r>
      <rPr>
        <sz val="12"/>
        <rFont val="Arial"/>
        <family val="2"/>
      </rPr>
      <t>.</t>
    </r>
  </si>
  <si>
    <r>
      <t xml:space="preserve">Click on the Tab </t>
    </r>
    <r>
      <rPr>
        <b/>
        <sz val="12"/>
        <rFont val="Arial"/>
        <family val="2"/>
      </rPr>
      <t>Budget Assumptions</t>
    </r>
    <r>
      <rPr>
        <sz val="12"/>
        <rFont val="Arial"/>
        <family val="2"/>
      </rPr>
      <t xml:space="preserve"> and complete the </t>
    </r>
    <r>
      <rPr>
        <b/>
        <sz val="12"/>
        <rFont val="Arial"/>
        <family val="2"/>
      </rPr>
      <t>YELLOW CELLS</t>
    </r>
    <r>
      <rPr>
        <sz val="12"/>
        <rFont val="Arial"/>
        <family val="2"/>
      </rPr>
      <t xml:space="preserve"> </t>
    </r>
  </si>
  <si>
    <r>
      <t xml:space="preserve">on the tab </t>
    </r>
    <r>
      <rPr>
        <b/>
        <sz val="12"/>
        <rFont val="Arial"/>
        <family val="2"/>
      </rPr>
      <t xml:space="preserve">Control.  </t>
    </r>
  </si>
  <si>
    <t>Enter your Budget estimates for the relevant codes in the range E6 to E177. Enter Expenditure as a positive and Income as a negative</t>
  </si>
  <si>
    <t>The message "Budget can be saved and submitted to LEA" row 17 when balanced</t>
  </si>
  <si>
    <t>School Block Including other Grants/Growth etc to be adjust by school</t>
  </si>
  <si>
    <t>Income - Please Enter as Negative Numbers (Including budget school block)</t>
  </si>
  <si>
    <t>All Grants are now posted to Income codes with the exception of Devolved Capital Income which is still processed as a Fund to Bank Journal</t>
  </si>
  <si>
    <t>Taken Centrally. Do not forecast Rates Expenditure</t>
  </si>
  <si>
    <t>E19 - Direct Transport Costs</t>
  </si>
  <si>
    <t>E19 - Playing Fields - Transport to Playing Fields</t>
  </si>
  <si>
    <t>E19 - Swimming Baths - Transport to Swimming Baths</t>
  </si>
  <si>
    <t>I18D - PE and Sports Grant</t>
  </si>
  <si>
    <t>I18D - Universal Free School Meals &amp; FSM Supplementary Grant</t>
  </si>
  <si>
    <t xml:space="preserve">Taken Centrally. Do not forecast Rates Expenditure </t>
  </si>
  <si>
    <t>Budget School Block Info after deductions for eductional functions and rates. Includes Growth if applicable.</t>
  </si>
  <si>
    <t>Khalsa School</t>
  </si>
  <si>
    <t>Ark Acton Academy</t>
  </si>
  <si>
    <t>Acton Gardens Primary School</t>
  </si>
  <si>
    <t>Pay/Pay Award</t>
  </si>
  <si>
    <t>Please see useful links below regarding Pay and the Pay Award:</t>
  </si>
  <si>
    <t>2025 - 26</t>
  </si>
  <si>
    <r>
      <t xml:space="preserve">If you want to use a more accurate profile, type the actual values for each month in columns M to X. </t>
    </r>
    <r>
      <rPr>
        <b/>
        <sz val="12"/>
        <rFont val="Arial"/>
        <family val="2"/>
      </rPr>
      <t>Remember NO PENCE</t>
    </r>
  </si>
  <si>
    <t>Bursarial\lms\lms2024</t>
  </si>
  <si>
    <t>school-teachers-pay-and-conditions</t>
  </si>
  <si>
    <t>2026 - 27</t>
  </si>
  <si>
    <t xml:space="preserve">As per budget schedule </t>
  </si>
  <si>
    <t>I18B</t>
  </si>
  <si>
    <t>I18A</t>
  </si>
  <si>
    <t>I18C</t>
  </si>
  <si>
    <t>Covid-19 Job Retention</t>
  </si>
  <si>
    <t>Universal FSM /Mayoral FSM / FSM Supplentary Grant /  PE and Sports Grant</t>
  </si>
  <si>
    <t>Covid-19 Exceptional Costs</t>
  </si>
  <si>
    <t>Covid-19 Catch-Up Premium</t>
  </si>
  <si>
    <t>Date Budget to be received by Ealing Children and Families Accountancy Team (dd/mm/yy)
N.B. The normal deadline for submissions is the First Friday in May as per the LA Guidance, this has been extended to 17/05/2024.  Please also note, that included in the submission is a mandatory 3 Year Budget Plan.</t>
  </si>
  <si>
    <t>3 Year Budget Plans must be submitted at the time of the budget setting deadline 16th May 2025</t>
  </si>
  <si>
    <t>School Teachers’ Review Body remit letter for 2025 - GOV.UK</t>
  </si>
  <si>
    <t xml:space="preserve">NO FURTHER INFORMATION AS OF MARCH 2025. </t>
  </si>
  <si>
    <t>3 Year Budget Plans must be submitted at the time of the budget setting. The deadline for 2025/26 is Friday 16th May 2025</t>
  </si>
  <si>
    <t>N.B.   The normal deadline for submissions is the First Friday in May as per the LA Guidance, this has been extended to 16/05/2025.  Please also note, that included in the submission is a mandatory 3 Year Budget Plan. Deadline 16/05/2025</t>
  </si>
  <si>
    <t>2024 - 25 Outturn</t>
  </si>
  <si>
    <t>2027 - 28</t>
  </si>
  <si>
    <t>Annual Controls and checks discussed by Governing Body whilst setting final budget for 2025/26</t>
  </si>
  <si>
    <t>I18A - Covid-19 Job Retention - DO NOT USE</t>
  </si>
  <si>
    <t>I18B - Covid-19 Exceptional Costs - DO NOT USE</t>
  </si>
  <si>
    <t>I18C - Covid-19 Catch-Up Premium - DO NOT USE</t>
  </si>
  <si>
    <t>Information only School Block Allocation 2025
School to add Growth and any additional grants when advised</t>
  </si>
  <si>
    <t>E20C - Educ Comp Software</t>
  </si>
  <si>
    <t xml:space="preserve">E20E - Educ Comp Hardware - Purchase    </t>
  </si>
  <si>
    <t xml:space="preserve">E20G - Educ Comp Hardware - Maintenance    </t>
  </si>
  <si>
    <t xml:space="preserve">E20F - Educ Comp Hardware - Lease    </t>
  </si>
  <si>
    <t xml:space="preserve">E20E - Educ Comp Hardware - Rental    </t>
  </si>
  <si>
    <t>E20A - Educ Comp Phone Lines - Network Charges</t>
  </si>
  <si>
    <t>I01 - DSG Teacher Pay/Pension Grant/NIC Grant</t>
  </si>
  <si>
    <t>I01 - Teachers Pay/Pension Grant/NIC Grant</t>
  </si>
  <si>
    <t xml:space="preserve">The Teachers Pay Award for 2024/25 
In line with the recommendations in the STRB’s Report, from 1 September 2024 a 5.5% increase was applied to all pay and allowance ranges and advisory points, with higher increases to some parts of the Main Pay Range to achieve a minimum starting 
salary of £30,000.
No further information for pay awards 2025/26
All pay uplifts will be back dated to 1 September 2025. for Teaching Staff
All pay uplifts will be back dated to 1st April 2025
Advice from School Accountancy Initial rates indicative to be used for staff related costs (updates will be provided as soon as known).
1. Non-Teaching Pay Inflation 2 - 2.5%
2. Teachers Pay inflation 2.8%
3. National Insurance 15%  Employer threshold starts at £5,000. Remember to allow for the NIC Grant Income - Ledger Code 8000
4. Pension 
      LGPS Teaching Staff 28.68%   Non-Teaching Staff 22.5%
The TPAG/TPECG 2024 and the CSBG have been rolled into the Schools Block 2025/26 (Special Schools - this will be paid as a Grant add to Ledger Code 8000)
LBE LGPS is currently under review, any update will be provided once agreed. Until such time as the Pension Grant is confirmed please do not adjust to the higher pension rate.                                                                                                                   
 (NB. Incremental progression will apply as normal for all staff under guidance by Headteacher)
</t>
  </si>
  <si>
    <t>E20A</t>
  </si>
  <si>
    <t>Education Comp Phone Lines - Network Charges</t>
  </si>
  <si>
    <t>E20C</t>
  </si>
  <si>
    <t>Education Comp Software and Licences</t>
  </si>
  <si>
    <t>E20E</t>
  </si>
  <si>
    <t>Education Comp Hardware - Purchase and Rental</t>
  </si>
  <si>
    <t>E20F</t>
  </si>
  <si>
    <t>Education Comp Hardware - Lease</t>
  </si>
  <si>
    <t>E20G</t>
  </si>
  <si>
    <t>Education Comp Hardware - Maintenance</t>
  </si>
  <si>
    <t>https://www.gov.uk/government/publications/national-insurance-contributions-nics-grant-and-early-years-national-insurance-contributions-ey-nics-grant-for-2025-to-2026</t>
  </si>
  <si>
    <t>The first time you do this it will create a file called B25XXXX.xls where XXXX = DfE number</t>
  </si>
  <si>
    <t>Complete tab Signed Budget Sheet - included in in the submission is a mandatory 3 Year Budget Plan deadline 16/05/2025</t>
  </si>
  <si>
    <t>Please email completed return file "B25XXXX.xls"  and school  name to schoolsaccountancyservices@ealing.gov.uk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</si>
</sst>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7" formatCode="&quot;£&quot;#,##0.00;\-&quot;£&quot;#,##0.00"/>
    <numFmt numFmtId="8" formatCode="&quot;£&quot;#,##0.00;[Red]\-&quot;£&quot;#,##0.00"/>
    <numFmt numFmtId="41" formatCode="_-* #,##0_-;\-* #,##0_-;_-* &quot;-&quot;_-;_-@_-"/>
    <numFmt numFmtId="44" formatCode="_-&quot;£&quot;* #,##0.00_-;\-&quot;£&quot;* #,##0.00_-;_-&quot;£&quot;* &quot;-&quot;??_-;_-@_-"/>
    <numFmt numFmtId="43" formatCode="_-* #,##0.00_-;\-* #,##0.00_-;_-* &quot;-&quot;??_-;_-@_-"/>
    <numFmt numFmtId="164" formatCode="0.0"/>
    <numFmt numFmtId="166" formatCode="0.0%"/>
    <numFmt numFmtId="168" formatCode="_-* #,##0_-;\-* #,##0_-;_-* &quot;-&quot;??_-;_-@_-"/>
    <numFmt numFmtId="169" formatCode="&quot;£&quot;#,##0.00"/>
    <numFmt numFmtId="170" formatCode="0.00;[Red]0.00"/>
    <numFmt numFmtId="174" formatCode="0_ ;\-0\ "/>
    <numFmt numFmtId="189" formatCode="_(* #,##0_);_(* \(#,##0\);_(* &quot;-&quot;??_);_(@_)"/>
    <numFmt numFmtId="190" formatCode="#,##0;\(#,##0\)"/>
  </numFmts>
  <fonts count="63" x14ac:knownFonts="1">
    <font>
      <sz val="10"/>
      <name val="Arial"/>
    </font>
    <font>
      <sz val="10"/>
      <name val="Arial"/>
    </font>
    <font>
      <b/>
      <sz val="10"/>
      <name val="Arial"/>
      <family val="2"/>
    </font>
    <font>
      <sz val="10"/>
      <color indexed="8"/>
      <name val="Arial"/>
      <family val="2"/>
    </font>
    <font>
      <sz val="10"/>
      <name val="Arial"/>
      <family val="2"/>
    </font>
    <font>
      <b/>
      <sz val="10"/>
      <color indexed="8"/>
      <name val="Arial"/>
      <family val="2"/>
    </font>
    <font>
      <sz val="9"/>
      <name val="Arial"/>
      <family val="2"/>
    </font>
    <font>
      <b/>
      <sz val="9"/>
      <name val="Arial"/>
      <family val="2"/>
    </font>
    <font>
      <b/>
      <sz val="14"/>
      <name val="Arial"/>
      <family val="2"/>
    </font>
    <font>
      <sz val="10"/>
      <color indexed="10"/>
      <name val="Arial"/>
      <family val="2"/>
    </font>
    <font>
      <b/>
      <sz val="10"/>
      <color indexed="12"/>
      <name val="Arial"/>
      <family val="2"/>
    </font>
    <font>
      <b/>
      <sz val="8"/>
      <name val="Arial"/>
      <family val="2"/>
    </font>
    <font>
      <b/>
      <sz val="10"/>
      <color indexed="10"/>
      <name val="Arial"/>
      <family val="2"/>
    </font>
    <font>
      <sz val="10"/>
      <color indexed="12"/>
      <name val="Arial"/>
      <family val="2"/>
    </font>
    <font>
      <sz val="8"/>
      <color indexed="81"/>
      <name val="Tahoma"/>
      <family val="2"/>
    </font>
    <font>
      <b/>
      <sz val="8"/>
      <color indexed="81"/>
      <name val="Tahoma"/>
      <family val="2"/>
    </font>
    <font>
      <b/>
      <sz val="12"/>
      <name val="Arial"/>
      <family val="2"/>
    </font>
    <font>
      <b/>
      <sz val="11"/>
      <name val="Arial"/>
      <family val="2"/>
    </font>
    <font>
      <sz val="10"/>
      <name val="MS Sans Serif"/>
    </font>
    <font>
      <sz val="8"/>
      <name val="Arial"/>
      <family val="2"/>
    </font>
    <font>
      <u/>
      <sz val="10"/>
      <color indexed="12"/>
      <name val="Arial"/>
      <family val="2"/>
    </font>
    <font>
      <sz val="11"/>
      <name val="Arial"/>
      <family val="2"/>
    </font>
    <font>
      <b/>
      <sz val="11"/>
      <color indexed="12"/>
      <name val="Arial"/>
      <family val="2"/>
    </font>
    <font>
      <b/>
      <sz val="12"/>
      <color indexed="8"/>
      <name val="Arial"/>
      <family val="2"/>
    </font>
    <font>
      <sz val="12"/>
      <name val="Arial"/>
      <family val="2"/>
    </font>
    <font>
      <b/>
      <sz val="11"/>
      <color indexed="8"/>
      <name val="Arial"/>
      <family val="2"/>
    </font>
    <font>
      <sz val="11"/>
      <name val="Webdings"/>
      <family val="1"/>
      <charset val="2"/>
    </font>
    <font>
      <sz val="11"/>
      <name val="Arial"/>
      <family val="2"/>
    </font>
    <font>
      <b/>
      <sz val="11"/>
      <color indexed="10"/>
      <name val="Arial"/>
      <family val="2"/>
    </font>
    <font>
      <b/>
      <sz val="11"/>
      <color indexed="8"/>
      <name val="Calibri"/>
      <family val="2"/>
    </font>
    <font>
      <sz val="10"/>
      <color indexed="9"/>
      <name val="Arial"/>
      <family val="2"/>
    </font>
    <font>
      <b/>
      <sz val="11"/>
      <color indexed="10"/>
      <name val="Arial"/>
      <family val="2"/>
    </font>
    <font>
      <b/>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name val="Arial"/>
    </font>
    <font>
      <u/>
      <sz val="12"/>
      <color indexed="12"/>
      <name val="Arial"/>
      <family val="2"/>
    </font>
    <font>
      <b/>
      <u/>
      <sz val="10"/>
      <color indexed="12"/>
      <name val="Arial"/>
      <family val="2"/>
    </font>
    <font>
      <b/>
      <u/>
      <sz val="12"/>
      <color indexed="12"/>
      <name val="Arial"/>
      <family val="2"/>
    </font>
    <font>
      <sz val="14"/>
      <name val="Arial"/>
      <family val="2"/>
    </font>
    <font>
      <sz val="7"/>
      <name val="Arial"/>
      <family val="2"/>
    </font>
    <font>
      <b/>
      <sz val="12"/>
      <color indexed="12"/>
      <name val="Arial"/>
      <family val="2"/>
    </font>
    <font>
      <b/>
      <u/>
      <sz val="10"/>
      <name val="Arial"/>
      <family val="2"/>
    </font>
    <font>
      <b/>
      <u/>
      <sz val="11.5"/>
      <name val="Arial"/>
      <family val="2"/>
    </font>
    <font>
      <b/>
      <sz val="11.5"/>
      <name val="Arial"/>
      <family val="2"/>
    </font>
    <font>
      <sz val="11"/>
      <color theme="1"/>
      <name val="Calibri"/>
      <family val="2"/>
      <scheme val="minor"/>
    </font>
    <font>
      <sz val="11"/>
      <color rgb="FF000000"/>
      <name val="Calibri"/>
      <family val="2"/>
      <scheme val="minor"/>
    </font>
    <font>
      <b/>
      <sz val="10"/>
      <color rgb="FFFF0000"/>
      <name val="Arial"/>
      <family val="2"/>
    </font>
    <font>
      <b/>
      <sz val="11.5"/>
      <color theme="1"/>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FFFFCC"/>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C0F6C5"/>
        <bgColor indexed="64"/>
      </patternFill>
    </fill>
    <fill>
      <patternFill patternType="solid">
        <fgColor rgb="FFD3F7BF"/>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lightGray">
        <bgColor theme="0" tint="-0.499984740745262"/>
      </patternFill>
    </fill>
    <fill>
      <patternFill patternType="solid">
        <fgColor theme="7" tint="0.79998168889431442"/>
        <bgColor indexed="64"/>
      </patternFill>
    </fill>
    <fill>
      <patternFill patternType="solid">
        <fgColor theme="0" tint="-0.249977111117893"/>
        <bgColor indexed="64"/>
      </patternFill>
    </fill>
    <fill>
      <patternFill patternType="solid">
        <fgColor rgb="FFC0F9B1"/>
        <bgColor indexed="64"/>
      </patternFill>
    </fill>
    <fill>
      <patternFill patternType="solid">
        <fgColor rgb="FFCCFFCC"/>
        <bgColor indexed="64"/>
      </patternFill>
    </fill>
    <fill>
      <patternFill patternType="darkGray">
        <fgColor theme="1" tint="0.34998626667073579"/>
        <bgColor theme="0" tint="-0.14996795556505021"/>
      </patternFill>
    </fill>
    <fill>
      <patternFill patternType="solid">
        <fgColor theme="0" tint="-0.499984740745262"/>
        <bgColor indexed="64"/>
      </patternFill>
    </fill>
    <fill>
      <patternFill patternType="solid">
        <fgColor theme="3" tint="0.79998168889431442"/>
        <bgColor indexed="64"/>
      </patternFill>
    </fill>
    <fill>
      <patternFill patternType="solid">
        <fgColor rgb="FFC4EEC6"/>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s>
  <cellStyleXfs count="185">
    <xf numFmtId="0" fontId="0" fillId="0" borderId="0">
      <alignment vertical="top"/>
    </xf>
    <xf numFmtId="0" fontId="4"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34" fillId="12"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9" borderId="0" applyNumberFormat="0" applyBorder="0" applyAlignment="0" applyProtection="0"/>
    <xf numFmtId="0" fontId="35" fillId="3" borderId="0" applyNumberFormat="0" applyBorder="0" applyAlignment="0" applyProtection="0"/>
    <xf numFmtId="0" fontId="36" fillId="20" borderId="1" applyNumberFormat="0" applyAlignment="0" applyProtection="0"/>
    <xf numFmtId="0" fontId="36" fillId="20" borderId="1" applyNumberFormat="0" applyAlignment="0" applyProtection="0"/>
    <xf numFmtId="0" fontId="36" fillId="20" borderId="1" applyNumberFormat="0" applyAlignment="0" applyProtection="0"/>
    <xf numFmtId="0" fontId="37" fillId="21" borderId="2" applyNumberFormat="0" applyAlignment="0" applyProtection="0"/>
    <xf numFmtId="43" fontId="1"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9" fillId="0" borderId="0" applyFont="0" applyFill="0" applyBorder="0" applyAlignment="0" applyProtection="0"/>
    <xf numFmtId="43" fontId="5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5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9" fillId="0" borderId="0" applyFont="0" applyFill="0" applyBorder="0" applyAlignment="0" applyProtection="0"/>
    <xf numFmtId="0" fontId="38" fillId="0" borderId="0" applyNumberFormat="0" applyFill="0" applyBorder="0" applyAlignment="0" applyProtection="0"/>
    <xf numFmtId="0" fontId="39" fillId="4" borderId="0" applyNumberFormat="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2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3" fillId="7" borderId="1" applyNumberFormat="0" applyAlignment="0" applyProtection="0"/>
    <xf numFmtId="0" fontId="43" fillId="7" borderId="1" applyNumberFormat="0" applyAlignment="0" applyProtection="0"/>
    <xf numFmtId="0" fontId="43" fillId="7" borderId="1" applyNumberFormat="0" applyAlignment="0" applyProtection="0"/>
    <xf numFmtId="0" fontId="44" fillId="0" borderId="6" applyNumberFormat="0" applyFill="0" applyAlignment="0" applyProtection="0"/>
    <xf numFmtId="0" fontId="45" fillId="22" borderId="0" applyNumberFormat="0" applyBorder="0" applyAlignment="0" applyProtection="0"/>
    <xf numFmtId="0" fontId="4" fillId="0" borderId="0">
      <alignment vertical="top"/>
    </xf>
    <xf numFmtId="0" fontId="4" fillId="0" borderId="0"/>
    <xf numFmtId="0" fontId="4" fillId="0" borderId="0"/>
    <xf numFmtId="0" fontId="4" fillId="0" borderId="0">
      <alignment vertical="top"/>
    </xf>
    <xf numFmtId="0" fontId="59" fillId="0" borderId="0"/>
    <xf numFmtId="0" fontId="59" fillId="0" borderId="0"/>
    <xf numFmtId="0" fontId="4" fillId="0" borderId="0"/>
    <xf numFmtId="0" fontId="1" fillId="0" borderId="0">
      <alignment vertical="top"/>
    </xf>
    <xf numFmtId="0" fontId="4" fillId="0" borderId="0">
      <alignment vertical="top"/>
    </xf>
    <xf numFmtId="0" fontId="4" fillId="0" borderId="0">
      <alignment vertical="top"/>
    </xf>
    <xf numFmtId="0" fontId="33" fillId="0" borderId="0"/>
    <xf numFmtId="0" fontId="33"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9" fillId="0" borderId="0">
      <alignment vertical="top"/>
    </xf>
    <xf numFmtId="0" fontId="4" fillId="0" borderId="0">
      <alignment vertical="top"/>
    </xf>
    <xf numFmtId="0" fontId="59" fillId="0" borderId="0"/>
    <xf numFmtId="0" fontId="59" fillId="0" borderId="0"/>
    <xf numFmtId="0" fontId="59" fillId="0" borderId="0"/>
    <xf numFmtId="0" fontId="4" fillId="0" borderId="0"/>
    <xf numFmtId="0" fontId="4" fillId="0" borderId="0"/>
    <xf numFmtId="0" fontId="59" fillId="0" borderId="0"/>
    <xf numFmtId="0" fontId="4" fillId="0" borderId="0">
      <alignment vertical="top"/>
    </xf>
    <xf numFmtId="0" fontId="59" fillId="0" borderId="0"/>
    <xf numFmtId="0" fontId="60" fillId="0" borderId="0"/>
    <xf numFmtId="0" fontId="59" fillId="0" borderId="0"/>
    <xf numFmtId="0" fontId="59" fillId="0" borderId="0"/>
    <xf numFmtId="37" fontId="24" fillId="23" borderId="0"/>
    <xf numFmtId="0" fontId="4" fillId="0" borderId="0"/>
    <xf numFmtId="0" fontId="59" fillId="0" borderId="0"/>
    <xf numFmtId="0" fontId="59" fillId="0" borderId="0"/>
    <xf numFmtId="0" fontId="59" fillId="0" borderId="0"/>
    <xf numFmtId="0" fontId="59" fillId="0" borderId="0"/>
    <xf numFmtId="0" fontId="4" fillId="0" borderId="0"/>
    <xf numFmtId="0" fontId="4" fillId="0" borderId="0"/>
    <xf numFmtId="0" fontId="4" fillId="0" borderId="0">
      <alignment vertical="top"/>
    </xf>
    <xf numFmtId="0" fontId="59" fillId="0" borderId="0"/>
    <xf numFmtId="0" fontId="59" fillId="0" borderId="0"/>
    <xf numFmtId="0" fontId="18" fillId="0" borderId="0"/>
    <xf numFmtId="0" fontId="4" fillId="24" borderId="7" applyNumberFormat="0" applyFont="0" applyAlignment="0" applyProtection="0"/>
    <xf numFmtId="0" fontId="4" fillId="24" borderId="7" applyNumberFormat="0" applyFont="0" applyAlignment="0" applyProtection="0"/>
    <xf numFmtId="0" fontId="4" fillId="24" borderId="7" applyNumberFormat="0" applyFont="0" applyAlignment="0" applyProtection="0"/>
    <xf numFmtId="0" fontId="4" fillId="31" borderId="58" applyNumberFormat="0" applyFont="0" applyAlignment="0" applyProtection="0"/>
    <xf numFmtId="0" fontId="4" fillId="31" borderId="58" applyNumberFormat="0" applyFont="0" applyAlignment="0" applyProtection="0"/>
    <xf numFmtId="0" fontId="46" fillId="20" borderId="8" applyNumberFormat="0" applyAlignment="0" applyProtection="0"/>
    <xf numFmtId="0" fontId="46" fillId="20" borderId="8" applyNumberFormat="0" applyAlignment="0" applyProtection="0"/>
    <xf numFmtId="0" fontId="46" fillId="20" borderId="8" applyNumberFormat="0" applyAlignment="0" applyProtection="0"/>
    <xf numFmtId="9" fontId="1" fillId="0" borderId="0" applyFont="0" applyFill="0" applyBorder="0" applyAlignment="0" applyProtection="0"/>
    <xf numFmtId="9" fontId="5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9" fillId="0" borderId="0" applyFont="0" applyFill="0" applyBorder="0" applyAlignment="0" applyProtection="0"/>
    <xf numFmtId="0" fontId="47" fillId="0" borderId="0" applyNumberFormat="0" applyFill="0" applyBorder="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48" fillId="0" borderId="0" applyNumberFormat="0" applyFill="0" applyBorder="0" applyAlignment="0" applyProtection="0"/>
  </cellStyleXfs>
  <cellXfs count="441">
    <xf numFmtId="0" fontId="0" fillId="0" borderId="0" xfId="0" applyAlignment="1"/>
    <xf numFmtId="0" fontId="0" fillId="0" borderId="0" xfId="0" applyAlignment="1" applyProtection="1"/>
    <xf numFmtId="0" fontId="2" fillId="0" borderId="0" xfId="0" applyFont="1" applyAlignment="1" applyProtection="1"/>
    <xf numFmtId="0" fontId="2" fillId="0" borderId="0" xfId="0" applyFont="1" applyAlignment="1" applyProtection="1">
      <alignment wrapText="1"/>
    </xf>
    <xf numFmtId="0" fontId="0" fillId="0" borderId="0" xfId="0" applyAlignment="1" applyProtection="1">
      <protection locked="0"/>
    </xf>
    <xf numFmtId="0" fontId="2" fillId="0" borderId="0" xfId="0" applyFont="1" applyAlignment="1" applyProtection="1">
      <protection locked="0"/>
    </xf>
    <xf numFmtId="0" fontId="0" fillId="0" borderId="0" xfId="0" applyAlignment="1" applyProtection="1">
      <alignment horizontal="center"/>
      <protection locked="0"/>
    </xf>
    <xf numFmtId="0" fontId="2" fillId="0" borderId="0" xfId="0" applyFont="1" applyAlignment="1" applyProtection="1">
      <alignment horizontal="centerContinuous"/>
    </xf>
    <xf numFmtId="0" fontId="0" fillId="0" borderId="0" xfId="0" applyAlignment="1" applyProtection="1">
      <alignment horizontal="centerContinuous"/>
      <protection locked="0"/>
    </xf>
    <xf numFmtId="0" fontId="10" fillId="0" borderId="0" xfId="0" applyFont="1" applyAlignment="1" applyProtection="1"/>
    <xf numFmtId="0" fontId="0" fillId="25" borderId="10" xfId="0" applyFill="1" applyBorder="1" applyAlignment="1" applyProtection="1">
      <protection locked="0"/>
    </xf>
    <xf numFmtId="0" fontId="10" fillId="0" borderId="0" xfId="0" applyFont="1" applyAlignment="1" applyProtection="1">
      <alignment horizontal="center" vertical="center"/>
    </xf>
    <xf numFmtId="0" fontId="11" fillId="0" borderId="0" xfId="0" applyFont="1" applyAlignment="1" applyProtection="1">
      <alignment wrapText="1"/>
    </xf>
    <xf numFmtId="14" fontId="0" fillId="25" borderId="11" xfId="0" applyNumberFormat="1" applyFill="1" applyBorder="1" applyAlignment="1" applyProtection="1">
      <protection locked="0"/>
    </xf>
    <xf numFmtId="0" fontId="12" fillId="0" borderId="0" xfId="0" applyFont="1" applyAlignment="1" applyProtection="1">
      <alignment vertical="center"/>
    </xf>
    <xf numFmtId="0" fontId="11" fillId="0" borderId="0" xfId="0" applyFont="1" applyAlignment="1" applyProtection="1">
      <alignment horizontal="centerContinuous" vertical="center" wrapText="1"/>
    </xf>
    <xf numFmtId="0" fontId="0" fillId="25" borderId="11" xfId="0" applyFill="1" applyBorder="1" applyAlignment="1" applyProtection="1">
      <alignment horizontal="center"/>
      <protection locked="0"/>
    </xf>
    <xf numFmtId="166" fontId="0" fillId="25" borderId="11" xfId="169" applyNumberFormat="1" applyFont="1" applyFill="1" applyBorder="1" applyAlignment="1" applyProtection="1">
      <alignment horizontal="center"/>
      <protection locked="0"/>
    </xf>
    <xf numFmtId="0" fontId="12" fillId="0" borderId="0" xfId="0" applyFont="1" applyAlignment="1" applyProtection="1"/>
    <xf numFmtId="0" fontId="10" fillId="0" borderId="0" xfId="0" applyFont="1" applyAlignment="1" applyProtection="1">
      <alignment wrapText="1"/>
    </xf>
    <xf numFmtId="0" fontId="0" fillId="0" borderId="0" xfId="0" applyBorder="1" applyAlignment="1" applyProtection="1">
      <alignment horizontal="center"/>
    </xf>
    <xf numFmtId="0" fontId="2" fillId="0" borderId="0" xfId="0" applyFont="1" applyAlignment="1" applyProtection="1">
      <alignment horizontal="centerContinuous" vertical="center" wrapText="1"/>
    </xf>
    <xf numFmtId="0" fontId="0" fillId="0" borderId="0" xfId="0" applyAlignment="1" applyProtection="1">
      <alignment wrapText="1"/>
    </xf>
    <xf numFmtId="0" fontId="0" fillId="0" borderId="0" xfId="0" applyAlignment="1" applyProtection="1">
      <alignment horizontal="center"/>
    </xf>
    <xf numFmtId="0" fontId="2" fillId="0" borderId="11" xfId="0" applyFont="1" applyBorder="1" applyAlignment="1" applyProtection="1">
      <alignment horizontal="center"/>
    </xf>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horizontal="centerContinuous"/>
    </xf>
    <xf numFmtId="0" fontId="0" fillId="0" borderId="11" xfId="0" applyBorder="1" applyAlignment="1" applyProtection="1">
      <alignment horizontal="center"/>
    </xf>
    <xf numFmtId="0" fontId="0" fillId="0" borderId="0" xfId="0" applyAlignment="1" applyProtection="1">
      <alignment horizontal="centerContinuous" wrapText="1"/>
    </xf>
    <xf numFmtId="0" fontId="0" fillId="0" borderId="0" xfId="0" applyBorder="1" applyAlignment="1" applyProtection="1">
      <alignment horizontal="center"/>
      <protection locked="0"/>
    </xf>
    <xf numFmtId="0" fontId="12" fillId="0" borderId="0" xfId="0" applyFont="1" applyAlignment="1" applyProtection="1">
      <alignment wrapText="1"/>
    </xf>
    <xf numFmtId="0" fontId="13" fillId="0" borderId="0" xfId="0" applyFont="1" applyAlignment="1" applyProtection="1">
      <alignment wrapText="1"/>
    </xf>
    <xf numFmtId="0" fontId="13" fillId="0" borderId="0" xfId="0" applyFont="1" applyAlignment="1" applyProtection="1">
      <alignment horizontal="centerContinuous" wrapText="1"/>
    </xf>
    <xf numFmtId="0" fontId="0" fillId="0" borderId="0" xfId="0" applyAlignment="1" applyProtection="1">
      <alignment horizontal="centerContinuous" wrapText="1"/>
      <protection locked="0"/>
    </xf>
    <xf numFmtId="0" fontId="0" fillId="25" borderId="0" xfId="0" applyFill="1" applyAlignment="1" applyProtection="1">
      <alignment horizontal="center"/>
      <protection locked="0"/>
    </xf>
    <xf numFmtId="168" fontId="0" fillId="26" borderId="11" xfId="31" applyNumberFormat="1" applyFont="1" applyFill="1" applyBorder="1" applyAlignment="1" applyProtection="1">
      <alignment vertical="center"/>
    </xf>
    <xf numFmtId="0" fontId="0" fillId="26" borderId="10" xfId="0" applyFill="1" applyBorder="1" applyAlignment="1" applyProtection="1"/>
    <xf numFmtId="0" fontId="0" fillId="26" borderId="12" xfId="0" applyFill="1" applyBorder="1" applyAlignment="1" applyProtection="1"/>
    <xf numFmtId="0" fontId="0" fillId="26" borderId="13" xfId="0" applyFill="1" applyBorder="1" applyAlignment="1" applyProtection="1"/>
    <xf numFmtId="0" fontId="0" fillId="26" borderId="11" xfId="0" applyFill="1" applyBorder="1" applyAlignment="1" applyProtection="1"/>
    <xf numFmtId="1" fontId="0" fillId="26" borderId="11" xfId="0" applyNumberFormat="1" applyFill="1" applyBorder="1" applyAlignment="1" applyProtection="1"/>
    <xf numFmtId="0" fontId="2" fillId="0" borderId="0" xfId="0" applyFont="1" applyAlignment="1" applyProtection="1">
      <alignment vertical="center" wrapText="1"/>
    </xf>
    <xf numFmtId="0" fontId="0" fillId="26" borderId="0" xfId="0" applyFill="1" applyBorder="1" applyAlignment="1" applyProtection="1"/>
    <xf numFmtId="0" fontId="0" fillId="26" borderId="0" xfId="0" applyFill="1" applyAlignment="1" applyProtection="1"/>
    <xf numFmtId="0" fontId="2" fillId="26" borderId="14" xfId="0" applyFont="1" applyFill="1" applyBorder="1" applyAlignment="1" applyProtection="1"/>
    <xf numFmtId="0" fontId="0" fillId="26" borderId="15" xfId="0" applyFill="1" applyBorder="1" applyAlignment="1" applyProtection="1"/>
    <xf numFmtId="0" fontId="10" fillId="0" borderId="0" xfId="0" applyFont="1" applyAlignment="1" applyProtection="1">
      <alignment horizontal="center"/>
    </xf>
    <xf numFmtId="0" fontId="1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xf>
    <xf numFmtId="0" fontId="0" fillId="0" borderId="0" xfId="0" applyFill="1" applyAlignment="1" applyProtection="1">
      <alignment horizontal="center"/>
    </xf>
    <xf numFmtId="0" fontId="0" fillId="0" borderId="0" xfId="0" applyFill="1" applyAlignment="1" applyProtection="1"/>
    <xf numFmtId="0" fontId="2" fillId="0" borderId="0" xfId="0" applyFont="1" applyFill="1" applyAlignment="1" applyProtection="1">
      <alignment horizontal="left"/>
    </xf>
    <xf numFmtId="0" fontId="2" fillId="0" borderId="0" xfId="0" applyFont="1" applyFill="1" applyAlignment="1" applyProtection="1">
      <alignment horizontal="center"/>
    </xf>
    <xf numFmtId="0" fontId="2" fillId="0" borderId="0" xfId="0" applyFont="1" applyFill="1" applyAlignment="1" applyProtection="1"/>
    <xf numFmtId="0" fontId="0" fillId="0" borderId="0" xfId="0" applyAlignment="1" applyProtection="1">
      <alignment horizontal="right"/>
    </xf>
    <xf numFmtId="0" fontId="0" fillId="0" borderId="0" xfId="0" applyAlignment="1" applyProtection="1">
      <alignment horizontal="right" vertical="center" wrapText="1"/>
    </xf>
    <xf numFmtId="0" fontId="2" fillId="27" borderId="0" xfId="0" applyFont="1" applyFill="1" applyAlignment="1" applyProtection="1">
      <alignment horizontal="center" vertical="center" wrapText="1"/>
    </xf>
    <xf numFmtId="170" fontId="0" fillId="27" borderId="0" xfId="0" applyNumberFormat="1" applyFill="1" applyAlignment="1" applyProtection="1"/>
    <xf numFmtId="3" fontId="0" fillId="0" borderId="0" xfId="0" applyNumberFormat="1" applyAlignment="1" applyProtection="1"/>
    <xf numFmtId="10" fontId="0" fillId="0" borderId="0" xfId="169" applyNumberFormat="1" applyFont="1" applyProtection="1"/>
    <xf numFmtId="3" fontId="2" fillId="0" borderId="0" xfId="0" applyNumberFormat="1" applyFont="1" applyAlignment="1" applyProtection="1"/>
    <xf numFmtId="10" fontId="2" fillId="0" borderId="0" xfId="169" applyNumberFormat="1" applyFont="1" applyProtection="1"/>
    <xf numFmtId="0" fontId="9" fillId="26" borderId="0" xfId="0" applyFont="1" applyFill="1" applyAlignment="1" applyProtection="1"/>
    <xf numFmtId="3" fontId="0" fillId="25" borderId="11" xfId="0" applyNumberFormat="1" applyFill="1" applyBorder="1" applyAlignment="1" applyProtection="1">
      <alignment horizontal="center"/>
      <protection locked="0"/>
    </xf>
    <xf numFmtId="0" fontId="0" fillId="25" borderId="0" xfId="0" applyFill="1" applyBorder="1" applyAlignment="1" applyProtection="1">
      <protection locked="0"/>
    </xf>
    <xf numFmtId="170" fontId="0" fillId="0" borderId="0" xfId="0" applyNumberFormat="1" applyAlignment="1" applyProtection="1"/>
    <xf numFmtId="0" fontId="0" fillId="26" borderId="0" xfId="0" applyNumberFormat="1" applyFill="1" applyAlignment="1" applyProtection="1"/>
    <xf numFmtId="0" fontId="0" fillId="26" borderId="16" xfId="0" applyFill="1" applyBorder="1" applyAlignment="1" applyProtection="1"/>
    <xf numFmtId="0" fontId="2" fillId="26" borderId="17" xfId="0" applyFont="1" applyFill="1" applyBorder="1" applyAlignment="1" applyProtection="1"/>
    <xf numFmtId="0" fontId="0" fillId="26" borderId="18" xfId="0" applyFill="1" applyBorder="1" applyAlignment="1" applyProtection="1"/>
    <xf numFmtId="0" fontId="0" fillId="26" borderId="19" xfId="0" applyFill="1" applyBorder="1" applyAlignment="1" applyProtection="1"/>
    <xf numFmtId="0" fontId="0" fillId="26" borderId="20" xfId="0" applyFill="1" applyBorder="1" applyAlignment="1" applyProtection="1">
      <alignment horizontal="right"/>
    </xf>
    <xf numFmtId="0" fontId="4" fillId="25" borderId="0" xfId="0" applyFont="1" applyFill="1" applyBorder="1" applyAlignment="1" applyProtection="1">
      <protection locked="0"/>
    </xf>
    <xf numFmtId="0" fontId="4" fillId="25" borderId="0" xfId="0" applyFont="1" applyFill="1" applyBorder="1" applyAlignment="1" applyProtection="1">
      <alignment horizontal="left"/>
      <protection locked="0"/>
    </xf>
    <xf numFmtId="0" fontId="2" fillId="0" borderId="0" xfId="0" applyFont="1" applyAlignment="1" applyProtection="1">
      <alignment horizontal="center"/>
    </xf>
    <xf numFmtId="8" fontId="2" fillId="0" borderId="0" xfId="0" applyNumberFormat="1" applyFont="1" applyAlignment="1" applyProtection="1">
      <alignment horizontal="center"/>
    </xf>
    <xf numFmtId="0" fontId="0" fillId="0" borderId="0" xfId="0" applyAlignment="1" applyProtection="1">
      <alignment horizontal="center" vertical="center" wrapText="1"/>
    </xf>
    <xf numFmtId="0" fontId="2" fillId="25" borderId="0" xfId="0" applyFont="1" applyFill="1" applyAlignment="1" applyProtection="1">
      <alignment horizontal="center" vertical="center" wrapText="1"/>
    </xf>
    <xf numFmtId="0" fontId="4" fillId="0" borderId="0" xfId="0" applyFont="1" applyAlignment="1" applyProtection="1">
      <alignment horizontal="left"/>
    </xf>
    <xf numFmtId="0" fontId="4" fillId="26" borderId="0" xfId="0" applyFont="1" applyFill="1" applyBorder="1" applyAlignment="1" applyProtection="1"/>
    <xf numFmtId="0" fontId="0" fillId="26" borderId="20" xfId="0" applyFill="1" applyBorder="1" applyAlignment="1" applyProtection="1"/>
    <xf numFmtId="0" fontId="0" fillId="26" borderId="21" xfId="0" applyFill="1" applyBorder="1" applyAlignment="1" applyProtection="1"/>
    <xf numFmtId="0" fontId="0" fillId="0" borderId="0" xfId="0" quotePrefix="1" applyAlignment="1" applyProtection="1">
      <alignment horizontal="center"/>
    </xf>
    <xf numFmtId="0" fontId="4" fillId="0" borderId="0" xfId="0" applyFont="1" applyFill="1" applyAlignment="1" applyProtection="1">
      <alignment horizontal="left"/>
    </xf>
    <xf numFmtId="0" fontId="0" fillId="0" borderId="0" xfId="0" applyFill="1" applyAlignment="1" applyProtection="1">
      <alignment horizontal="center"/>
      <protection locked="0"/>
    </xf>
    <xf numFmtId="170" fontId="0" fillId="0" borderId="0" xfId="0" applyNumberFormat="1" applyFill="1" applyAlignment="1" applyProtection="1"/>
    <xf numFmtId="49" fontId="0" fillId="0" borderId="0" xfId="0" applyNumberFormat="1" applyAlignment="1" applyProtection="1">
      <alignment horizontal="center"/>
    </xf>
    <xf numFmtId="49" fontId="0" fillId="0" borderId="0" xfId="0" applyNumberFormat="1" applyAlignment="1"/>
    <xf numFmtId="49" fontId="0" fillId="0" borderId="0" xfId="0" applyNumberFormat="1" applyAlignment="1" applyProtection="1"/>
    <xf numFmtId="0" fontId="0" fillId="0" borderId="0" xfId="0" applyNumberFormat="1" applyAlignment="1" applyProtection="1"/>
    <xf numFmtId="0" fontId="0" fillId="0" borderId="0" xfId="0" applyNumberFormat="1" applyAlignment="1" applyProtection="1">
      <alignment horizontal="right"/>
    </xf>
    <xf numFmtId="0" fontId="0" fillId="0" borderId="0" xfId="0" quotePrefix="1" applyNumberFormat="1" applyAlignment="1" applyProtection="1"/>
    <xf numFmtId="0" fontId="0" fillId="0" borderId="0" xfId="0" quotePrefix="1" applyAlignment="1" applyProtection="1"/>
    <xf numFmtId="0" fontId="4" fillId="0" borderId="0" xfId="0" applyFont="1" applyAlignment="1">
      <alignment horizontal="left"/>
    </xf>
    <xf numFmtId="0" fontId="0" fillId="0" borderId="0" xfId="0" applyAlignment="1">
      <alignment horizontal="left"/>
    </xf>
    <xf numFmtId="49" fontId="0" fillId="0" borderId="0" xfId="0" applyNumberFormat="1" applyAlignment="1" applyProtection="1">
      <alignment horizontal="right"/>
    </xf>
    <xf numFmtId="0" fontId="17" fillId="0" borderId="22" xfId="0" applyFont="1" applyBorder="1" applyAlignment="1" applyProtection="1"/>
    <xf numFmtId="0" fontId="17" fillId="26" borderId="23" xfId="0" applyFont="1" applyFill="1" applyBorder="1" applyAlignment="1" applyProtection="1"/>
    <xf numFmtId="0" fontId="21" fillId="26" borderId="24" xfId="0" applyFont="1" applyFill="1" applyBorder="1" applyAlignment="1" applyProtection="1"/>
    <xf numFmtId="0" fontId="21" fillId="26" borderId="25" xfId="0" applyFont="1" applyFill="1" applyBorder="1" applyAlignment="1" applyProtection="1"/>
    <xf numFmtId="0" fontId="17" fillId="26" borderId="26" xfId="0" applyFont="1" applyFill="1" applyBorder="1" applyAlignment="1" applyProtection="1"/>
    <xf numFmtId="0" fontId="21" fillId="0" borderId="0" xfId="0" applyFont="1" applyBorder="1" applyAlignment="1" applyProtection="1"/>
    <xf numFmtId="0" fontId="17" fillId="0" borderId="27" xfId="0" applyFont="1" applyBorder="1" applyAlignment="1" applyProtection="1"/>
    <xf numFmtId="0" fontId="17" fillId="0" borderId="27" xfId="0" applyFont="1" applyBorder="1" applyAlignment="1" applyProtection="1">
      <alignment vertical="center" wrapText="1"/>
    </xf>
    <xf numFmtId="0" fontId="22" fillId="0" borderId="27" xfId="0" applyFont="1" applyBorder="1" applyAlignment="1" applyProtection="1">
      <alignment horizontal="center" vertical="center"/>
    </xf>
    <xf numFmtId="0" fontId="17" fillId="0" borderId="28" xfId="0" applyFont="1" applyBorder="1" applyAlignment="1" applyProtection="1"/>
    <xf numFmtId="0" fontId="0" fillId="28" borderId="0" xfId="0" applyFill="1" applyBorder="1" applyAlignment="1" applyProtection="1"/>
    <xf numFmtId="0" fontId="21" fillId="26" borderId="27" xfId="0" applyFont="1" applyFill="1" applyBorder="1" applyAlignment="1" applyProtection="1"/>
    <xf numFmtId="0" fontId="3" fillId="28" borderId="0" xfId="0" applyFont="1" applyFill="1" applyBorder="1" applyAlignment="1" applyProtection="1"/>
    <xf numFmtId="0" fontId="21" fillId="26" borderId="20" xfId="0" applyFont="1" applyFill="1" applyBorder="1" applyAlignment="1" applyProtection="1"/>
    <xf numFmtId="0" fontId="21" fillId="26" borderId="0" xfId="0" applyFont="1" applyFill="1" applyBorder="1" applyAlignment="1" applyProtection="1"/>
    <xf numFmtId="0" fontId="17" fillId="26" borderId="20" xfId="0" applyFont="1" applyFill="1" applyBorder="1" applyAlignment="1" applyProtection="1"/>
    <xf numFmtId="0" fontId="17" fillId="26" borderId="0" xfId="0" applyFont="1" applyFill="1" applyBorder="1" applyAlignment="1" applyProtection="1"/>
    <xf numFmtId="0" fontId="17" fillId="26" borderId="24" xfId="0" applyFont="1" applyFill="1" applyBorder="1" applyAlignment="1" applyProtection="1"/>
    <xf numFmtId="0" fontId="21" fillId="26" borderId="0" xfId="0" applyFont="1" applyFill="1" applyBorder="1" applyAlignment="1" applyProtection="1">
      <alignment horizontal="center"/>
      <protection locked="0"/>
    </xf>
    <xf numFmtId="0" fontId="2" fillId="0" borderId="0" xfId="0" applyFont="1" applyFill="1" applyAlignment="1"/>
    <xf numFmtId="0" fontId="0" fillId="0" borderId="0" xfId="0" applyFill="1" applyAlignment="1"/>
    <xf numFmtId="0" fontId="16" fillId="29" borderId="0" xfId="0" applyFont="1" applyFill="1" applyAlignment="1"/>
    <xf numFmtId="0" fontId="0" fillId="28" borderId="0" xfId="0" applyFill="1" applyAlignment="1" applyProtection="1"/>
    <xf numFmtId="0" fontId="0" fillId="30" borderId="0" xfId="0" applyFill="1" applyAlignment="1"/>
    <xf numFmtId="0" fontId="4" fillId="0" borderId="0" xfId="0" applyFont="1" applyFill="1" applyAlignment="1" applyProtection="1">
      <alignment horizontal="left" wrapText="1"/>
    </xf>
    <xf numFmtId="0" fontId="4" fillId="0" borderId="0" xfId="0" applyFont="1" applyFill="1" applyAlignment="1" applyProtection="1">
      <alignment horizontal="center"/>
    </xf>
    <xf numFmtId="0" fontId="4" fillId="0" borderId="0" xfId="0" applyFont="1" applyAlignment="1" applyProtection="1"/>
    <xf numFmtId="0" fontId="23" fillId="0" borderId="27" xfId="0" applyFont="1" applyFill="1" applyBorder="1" applyAlignment="1" applyProtection="1">
      <alignment vertical="center"/>
    </xf>
    <xf numFmtId="0" fontId="21" fillId="0" borderId="27" xfId="0" applyFont="1" applyFill="1" applyBorder="1" applyAlignment="1" applyProtection="1"/>
    <xf numFmtId="0" fontId="21" fillId="0" borderId="27" xfId="0" applyFont="1" applyFill="1" applyBorder="1" applyAlignment="1" applyProtection="1">
      <alignment horizontal="right"/>
    </xf>
    <xf numFmtId="0" fontId="21" fillId="26" borderId="18" xfId="0" applyFont="1" applyFill="1" applyBorder="1" applyAlignment="1" applyProtection="1"/>
    <xf numFmtId="0" fontId="21" fillId="26" borderId="18" xfId="0" applyFont="1" applyFill="1" applyBorder="1" applyAlignment="1" applyProtection="1">
      <protection locked="0"/>
    </xf>
    <xf numFmtId="0" fontId="0" fillId="26" borderId="20" xfId="0" applyFill="1" applyBorder="1" applyAlignment="1" applyProtection="1">
      <alignment horizontal="center"/>
      <protection locked="0"/>
    </xf>
    <xf numFmtId="0" fontId="0" fillId="26" borderId="21" xfId="0" applyFill="1" applyBorder="1" applyAlignment="1" applyProtection="1">
      <protection locked="0"/>
    </xf>
    <xf numFmtId="0" fontId="16" fillId="26" borderId="29" xfId="0" applyFont="1" applyFill="1" applyBorder="1" applyAlignment="1" applyProtection="1"/>
    <xf numFmtId="0" fontId="8" fillId="26" borderId="30" xfId="0" applyFont="1" applyFill="1" applyBorder="1" applyAlignment="1" applyProtection="1"/>
    <xf numFmtId="0" fontId="0" fillId="26" borderId="30" xfId="0" applyFill="1" applyBorder="1" applyAlignment="1" applyProtection="1"/>
    <xf numFmtId="0" fontId="0" fillId="26" borderId="31" xfId="0" applyFill="1" applyBorder="1" applyAlignment="1" applyProtection="1"/>
    <xf numFmtId="0" fontId="0" fillId="30" borderId="0" xfId="0" applyFill="1" applyAlignment="1">
      <alignment wrapText="1"/>
    </xf>
    <xf numFmtId="0" fontId="4" fillId="0" borderId="0" xfId="0" applyFont="1" applyAlignment="1" applyProtection="1">
      <alignment horizontal="center"/>
    </xf>
    <xf numFmtId="170" fontId="4" fillId="27" borderId="0" xfId="0" applyNumberFormat="1" applyFont="1" applyFill="1" applyAlignment="1" applyProtection="1"/>
    <xf numFmtId="0" fontId="30" fillId="28" borderId="0" xfId="0" applyFont="1" applyFill="1" applyBorder="1" applyAlignment="1" applyProtection="1"/>
    <xf numFmtId="0" fontId="8" fillId="0" borderId="29" xfId="0" applyFont="1" applyBorder="1" applyAlignment="1" applyProtection="1">
      <alignment horizontal="centerContinuous"/>
    </xf>
    <xf numFmtId="0" fontId="0" fillId="0" borderId="30" xfId="0" applyBorder="1" applyAlignment="1" applyProtection="1">
      <alignment horizontal="centerContinuous"/>
    </xf>
    <xf numFmtId="0" fontId="0" fillId="0" borderId="31" xfId="0" applyBorder="1" applyAlignment="1" applyProtection="1">
      <alignment horizontal="centerContinuous"/>
    </xf>
    <xf numFmtId="0" fontId="2" fillId="0" borderId="32" xfId="0" applyFont="1" applyBorder="1" applyAlignment="1" applyProtection="1">
      <alignment horizontal="centerContinuous"/>
    </xf>
    <xf numFmtId="0" fontId="12" fillId="0" borderId="32" xfId="0" applyFont="1" applyBorder="1" applyAlignment="1" applyProtection="1"/>
    <xf numFmtId="0" fontId="11" fillId="0" borderId="32" xfId="0" applyFont="1" applyBorder="1" applyAlignment="1" applyProtection="1">
      <alignment wrapText="1"/>
    </xf>
    <xf numFmtId="0" fontId="2" fillId="28" borderId="32" xfId="0" applyFont="1" applyFill="1" applyBorder="1" applyAlignment="1" applyProtection="1"/>
    <xf numFmtId="0" fontId="5" fillId="28" borderId="32" xfId="0" applyFont="1" applyFill="1" applyBorder="1" applyAlignment="1" applyProtection="1"/>
    <xf numFmtId="0" fontId="0" fillId="28" borderId="18" xfId="0" applyFill="1" applyBorder="1" applyAlignment="1" applyProtection="1"/>
    <xf numFmtId="0" fontId="0" fillId="28" borderId="32" xfId="0" applyFill="1" applyBorder="1" applyAlignment="1" applyProtection="1"/>
    <xf numFmtId="3" fontId="21" fillId="0" borderId="27" xfId="0" applyNumberFormat="1" applyFont="1" applyFill="1" applyBorder="1" applyAlignment="1" applyProtection="1"/>
    <xf numFmtId="0" fontId="4" fillId="0" borderId="0" xfId="0" applyFont="1" applyAlignment="1">
      <alignment horizontal="center"/>
    </xf>
    <xf numFmtId="0" fontId="61" fillId="26" borderId="0" xfId="0" applyFont="1" applyFill="1" applyAlignment="1" applyProtection="1"/>
    <xf numFmtId="0" fontId="0" fillId="0" borderId="0" xfId="0" applyFont="1" applyAlignment="1" applyProtection="1"/>
    <xf numFmtId="0" fontId="0" fillId="0" borderId="0" xfId="0" applyNumberFormat="1" applyAlignment="1" applyProtection="1">
      <alignment horizontal="center"/>
    </xf>
    <xf numFmtId="49" fontId="32" fillId="0" borderId="0" xfId="160" applyNumberFormat="1" applyFont="1" applyFill="1" applyAlignment="1">
      <alignment horizontal="left"/>
    </xf>
    <xf numFmtId="0" fontId="32" fillId="0" borderId="0" xfId="160" applyFont="1" applyFill="1"/>
    <xf numFmtId="0" fontId="32" fillId="0" borderId="0" xfId="160" applyFont="1" applyFill="1" applyBorder="1" applyAlignment="1">
      <alignment horizontal="center"/>
    </xf>
    <xf numFmtId="43" fontId="32" fillId="0" borderId="0" xfId="31" applyFont="1" applyFill="1"/>
    <xf numFmtId="3" fontId="2" fillId="0" borderId="0" xfId="0" applyNumberFormat="1" applyFont="1" applyFill="1" applyAlignment="1">
      <alignment horizontal="center" vertical="center" wrapText="1"/>
    </xf>
    <xf numFmtId="4" fontId="32" fillId="0" borderId="0" xfId="160" applyNumberFormat="1" applyFont="1" applyFill="1"/>
    <xf numFmtId="3" fontId="2" fillId="0" borderId="0" xfId="0" applyNumberFormat="1" applyFont="1" applyFill="1">
      <alignment vertical="top"/>
    </xf>
    <xf numFmtId="0" fontId="2" fillId="0" borderId="0" xfId="0" applyFont="1" applyFill="1">
      <alignment vertical="top"/>
    </xf>
    <xf numFmtId="3" fontId="17" fillId="0" borderId="0" xfId="140" applyNumberFormat="1" applyFont="1" applyFill="1" applyBorder="1"/>
    <xf numFmtId="3" fontId="2" fillId="0" borderId="33" xfId="0" applyNumberFormat="1" applyFont="1" applyFill="1" applyBorder="1">
      <alignment vertical="top"/>
    </xf>
    <xf numFmtId="49" fontId="32" fillId="0" borderId="0" xfId="160" quotePrefix="1" applyNumberFormat="1" applyFont="1" applyFill="1" applyAlignment="1">
      <alignment horizontal="left"/>
    </xf>
    <xf numFmtId="4" fontId="2" fillId="0" borderId="0" xfId="0" applyNumberFormat="1" applyFont="1" applyFill="1">
      <alignment vertical="top"/>
    </xf>
    <xf numFmtId="3" fontId="2" fillId="0" borderId="0" xfId="0" applyNumberFormat="1" applyFont="1" applyFill="1" applyBorder="1">
      <alignment vertical="top"/>
    </xf>
    <xf numFmtId="0" fontId="32" fillId="0" borderId="0" xfId="160" applyFont="1" applyFill="1" applyBorder="1"/>
    <xf numFmtId="7" fontId="2" fillId="0" borderId="0" xfId="0" applyNumberFormat="1" applyFont="1" applyFill="1" applyAlignment="1" applyProtection="1">
      <alignment horizontal="left"/>
    </xf>
    <xf numFmtId="164" fontId="32" fillId="0" borderId="0" xfId="160" applyNumberFormat="1" applyFont="1" applyFill="1"/>
    <xf numFmtId="3" fontId="2" fillId="0" borderId="0" xfId="0" applyNumberFormat="1" applyFont="1" applyFill="1" applyBorder="1" applyAlignment="1"/>
    <xf numFmtId="1" fontId="32" fillId="0" borderId="0" xfId="160" applyNumberFormat="1" applyFont="1" applyFill="1"/>
    <xf numFmtId="0" fontId="2" fillId="0" borderId="0" xfId="0" applyFont="1" applyFill="1" applyBorder="1">
      <alignment vertical="top"/>
    </xf>
    <xf numFmtId="0" fontId="4" fillId="0" borderId="0" xfId="0" applyFont="1" applyFill="1" applyAlignment="1"/>
    <xf numFmtId="0" fontId="2" fillId="0" borderId="0" xfId="0" applyFont="1" applyFill="1" applyAlignment="1" applyProtection="1">
      <alignment horizontal="center" vertical="center" wrapText="1"/>
    </xf>
    <xf numFmtId="0" fontId="2" fillId="0" borderId="0" xfId="0" applyFont="1" applyFill="1" applyAlignment="1">
      <alignment horizontal="left"/>
    </xf>
    <xf numFmtId="0" fontId="4" fillId="0" borderId="0" xfId="0" applyFont="1" applyFill="1" applyAlignment="1">
      <alignment horizontal="left"/>
    </xf>
    <xf numFmtId="49" fontId="4" fillId="0" borderId="0" xfId="0" quotePrefix="1" applyNumberFormat="1" applyFont="1" applyFill="1" applyAlignment="1">
      <alignment horizontal="center"/>
    </xf>
    <xf numFmtId="0" fontId="4" fillId="0" borderId="0" xfId="0" applyFont="1" applyFill="1" applyAlignment="1">
      <alignment horizontal="right"/>
    </xf>
    <xf numFmtId="49" fontId="4" fillId="0" borderId="0" xfId="0" applyNumberFormat="1" applyFont="1" applyFill="1" applyAlignment="1" applyProtection="1">
      <alignment horizontal="center"/>
    </xf>
    <xf numFmtId="0" fontId="4" fillId="0" borderId="0" xfId="0" quotePrefix="1" applyFont="1" applyFill="1" applyAlignment="1" applyProtection="1">
      <alignment horizontal="center"/>
    </xf>
    <xf numFmtId="0" fontId="4" fillId="0" borderId="0" xfId="0" quotePrefix="1" applyFont="1" applyFill="1" applyAlignment="1">
      <alignment horizontal="center"/>
    </xf>
    <xf numFmtId="0" fontId="4" fillId="0" borderId="0" xfId="0" applyFont="1" applyFill="1" applyAlignment="1">
      <alignment horizontal="center"/>
    </xf>
    <xf numFmtId="49" fontId="4" fillId="0" borderId="0" xfId="0" applyNumberFormat="1" applyFont="1" applyFill="1" applyAlignment="1">
      <alignment horizontal="center"/>
    </xf>
    <xf numFmtId="0" fontId="4" fillId="0" borderId="0" xfId="0" applyNumberFormat="1" applyFont="1" applyFill="1" applyAlignment="1">
      <alignment horizontal="center"/>
    </xf>
    <xf numFmtId="0" fontId="4" fillId="0" borderId="0" xfId="0" applyFont="1" applyFill="1" applyAlignment="1" applyProtection="1"/>
    <xf numFmtId="0" fontId="4" fillId="0" borderId="0" xfId="0" quotePrefix="1" applyFont="1" applyFill="1" applyAlignment="1" applyProtection="1">
      <alignment horizontal="center" vertical="center" wrapText="1"/>
    </xf>
    <xf numFmtId="0" fontId="4" fillId="0" borderId="0" xfId="0" applyFont="1" applyAlignment="1" applyProtection="1">
      <alignment horizontal="left" vertical="center" wrapText="1"/>
    </xf>
    <xf numFmtId="0" fontId="4" fillId="0" borderId="0" xfId="0" quotePrefix="1" applyFont="1" applyAlignment="1" applyProtection="1">
      <alignment horizontal="center" vertical="center" wrapText="1"/>
    </xf>
    <xf numFmtId="0" fontId="4" fillId="26" borderId="0" xfId="0" applyFont="1" applyFill="1" applyAlignment="1" applyProtection="1"/>
    <xf numFmtId="0" fontId="32" fillId="32" borderId="0" xfId="160" applyFont="1" applyFill="1"/>
    <xf numFmtId="190" fontId="2" fillId="33" borderId="31" xfId="0" applyNumberFormat="1" applyFont="1" applyFill="1" applyBorder="1" applyAlignment="1" applyProtection="1">
      <alignment horizontal="center" vertical="center"/>
      <protection hidden="1"/>
    </xf>
    <xf numFmtId="0" fontId="4" fillId="0" borderId="0" xfId="0" applyFont="1" applyAlignment="1">
      <alignment horizontal="left" wrapText="1"/>
    </xf>
    <xf numFmtId="190" fontId="0" fillId="34" borderId="0" xfId="0" applyNumberFormat="1" applyFill="1" applyAlignment="1" applyProtection="1">
      <alignment horizontal="center"/>
      <protection hidden="1"/>
    </xf>
    <xf numFmtId="0" fontId="2" fillId="34" borderId="0" xfId="0" applyFont="1" applyFill="1" applyAlignment="1" applyProtection="1">
      <alignment vertical="center" wrapText="1"/>
      <protection hidden="1"/>
    </xf>
    <xf numFmtId="190" fontId="2" fillId="0" borderId="0" xfId="0" applyNumberFormat="1" applyFont="1" applyAlignment="1" applyProtection="1">
      <alignment horizontal="center"/>
    </xf>
    <xf numFmtId="190" fontId="2" fillId="34" borderId="34" xfId="0" applyNumberFormat="1" applyFont="1" applyFill="1" applyBorder="1" applyAlignment="1" applyProtection="1">
      <alignment horizontal="center"/>
    </xf>
    <xf numFmtId="0" fontId="61" fillId="0" borderId="0" xfId="0" applyFont="1" applyFill="1" applyAlignment="1" applyProtection="1">
      <alignment horizontal="left" wrapText="1"/>
    </xf>
    <xf numFmtId="190" fontId="2" fillId="35" borderId="18" xfId="0" applyNumberFormat="1" applyFont="1" applyFill="1" applyBorder="1" applyAlignment="1" applyProtection="1">
      <alignment horizontal="center" vertical="center"/>
      <protection hidden="1"/>
    </xf>
    <xf numFmtId="0" fontId="6" fillId="35" borderId="32" xfId="0" applyFont="1" applyFill="1" applyBorder="1" applyAlignment="1" applyProtection="1">
      <alignment vertical="center"/>
    </xf>
    <xf numFmtId="0" fontId="0" fillId="35" borderId="0" xfId="0" applyFill="1" applyBorder="1" applyAlignment="1" applyProtection="1"/>
    <xf numFmtId="169" fontId="6" fillId="35" borderId="18" xfId="0" applyNumberFormat="1" applyFont="1" applyFill="1" applyBorder="1" applyAlignment="1" applyProtection="1">
      <alignment vertical="center"/>
    </xf>
    <xf numFmtId="0" fontId="7" fillId="35" borderId="32" xfId="0" applyFont="1" applyFill="1" applyBorder="1" applyAlignment="1" applyProtection="1"/>
    <xf numFmtId="0" fontId="7" fillId="35" borderId="0" xfId="0" applyFont="1" applyFill="1" applyBorder="1" applyAlignment="1" applyProtection="1"/>
    <xf numFmtId="0" fontId="7" fillId="35" borderId="35" xfId="0" applyFont="1" applyFill="1" applyBorder="1" applyAlignment="1" applyProtection="1"/>
    <xf numFmtId="0" fontId="2" fillId="35" borderId="20" xfId="0" applyFont="1" applyFill="1" applyBorder="1" applyAlignment="1" applyProtection="1"/>
    <xf numFmtId="0" fontId="2" fillId="35" borderId="21" xfId="0" applyFont="1" applyFill="1" applyBorder="1" applyAlignment="1" applyProtection="1"/>
    <xf numFmtId="0" fontId="17" fillId="0" borderId="36" xfId="0" applyFont="1" applyBorder="1" applyAlignment="1" applyProtection="1">
      <alignment vertical="center" wrapText="1"/>
    </xf>
    <xf numFmtId="0" fontId="21" fillId="33" borderId="30" xfId="0" applyFont="1" applyFill="1" applyBorder="1" applyAlignment="1" applyProtection="1"/>
    <xf numFmtId="0" fontId="21" fillId="33" borderId="31" xfId="0" applyFont="1" applyFill="1" applyBorder="1" applyAlignment="1" applyProtection="1"/>
    <xf numFmtId="0" fontId="17" fillId="0" borderId="29" xfId="0" applyFont="1" applyBorder="1" applyAlignment="1" applyProtection="1"/>
    <xf numFmtId="0" fontId="0" fillId="28" borderId="20" xfId="0" applyFill="1" applyBorder="1" applyAlignment="1" applyProtection="1"/>
    <xf numFmtId="0" fontId="0" fillId="28" borderId="21" xfId="0" applyFill="1" applyBorder="1" applyAlignment="1" applyProtection="1"/>
    <xf numFmtId="0" fontId="4" fillId="25" borderId="0" xfId="0" applyFont="1" applyFill="1" applyAlignment="1" applyProtection="1">
      <alignment horizontal="center"/>
      <protection locked="0"/>
    </xf>
    <xf numFmtId="190" fontId="0" fillId="0" borderId="0" xfId="0" applyNumberFormat="1" applyFill="1" applyAlignment="1" applyProtection="1">
      <alignment horizontal="center"/>
      <protection hidden="1"/>
    </xf>
    <xf numFmtId="0" fontId="2" fillId="0" borderId="0" xfId="0" applyFont="1" applyFill="1" applyAlignment="1" applyProtection="1">
      <alignment vertical="center" wrapText="1"/>
      <protection hidden="1"/>
    </xf>
    <xf numFmtId="0" fontId="61" fillId="0" borderId="0" xfId="0" applyFont="1" applyFill="1" applyBorder="1" applyAlignment="1" applyProtection="1">
      <alignment wrapText="1"/>
      <protection hidden="1"/>
    </xf>
    <xf numFmtId="0" fontId="0" fillId="33" borderId="0" xfId="0" applyFill="1" applyAlignment="1">
      <alignment vertical="center"/>
    </xf>
    <xf numFmtId="0" fontId="0" fillId="0" borderId="0" xfId="0" applyAlignment="1">
      <alignment vertical="center"/>
    </xf>
    <xf numFmtId="0" fontId="52" fillId="36" borderId="27" xfId="108" applyFont="1" applyFill="1" applyBorder="1" applyAlignment="1" applyProtection="1"/>
    <xf numFmtId="0" fontId="3" fillId="36" borderId="25" xfId="0" applyFont="1" applyFill="1" applyBorder="1" applyProtection="1">
      <alignment vertical="top"/>
      <protection hidden="1"/>
    </xf>
    <xf numFmtId="0" fontId="3" fillId="33" borderId="0" xfId="0" applyFont="1" applyFill="1" applyProtection="1">
      <alignment vertical="top"/>
      <protection hidden="1"/>
    </xf>
    <xf numFmtId="0" fontId="8" fillId="37" borderId="29" xfId="0" applyFont="1" applyFill="1" applyBorder="1" applyAlignment="1" applyProtection="1">
      <protection hidden="1"/>
    </xf>
    <xf numFmtId="0" fontId="8" fillId="37" borderId="30" xfId="0" applyFont="1" applyFill="1" applyBorder="1" applyAlignment="1" applyProtection="1">
      <protection hidden="1"/>
    </xf>
    <xf numFmtId="0" fontId="0" fillId="37" borderId="30" xfId="0" applyFill="1" applyBorder="1" applyAlignment="1"/>
    <xf numFmtId="0" fontId="0" fillId="37" borderId="31" xfId="0" applyFill="1" applyBorder="1" applyAlignment="1"/>
    <xf numFmtId="0" fontId="0" fillId="33" borderId="0" xfId="0" applyFill="1" applyAlignment="1"/>
    <xf numFmtId="0" fontId="0" fillId="37" borderId="20" xfId="0" applyFill="1" applyBorder="1" applyAlignment="1"/>
    <xf numFmtId="0" fontId="0" fillId="37" borderId="21" xfId="0" applyFill="1" applyBorder="1" applyAlignment="1"/>
    <xf numFmtId="0" fontId="2" fillId="0" borderId="10" xfId="0" applyFont="1" applyBorder="1" applyAlignment="1">
      <alignment vertical="center"/>
    </xf>
    <xf numFmtId="0" fontId="2" fillId="33" borderId="10" xfId="0" applyFont="1" applyFill="1" applyBorder="1" applyAlignment="1">
      <alignment vertical="center"/>
    </xf>
    <xf numFmtId="0" fontId="2" fillId="33" borderId="12" xfId="0" applyFont="1" applyFill="1" applyBorder="1" applyAlignment="1">
      <alignment vertical="center"/>
    </xf>
    <xf numFmtId="0" fontId="2" fillId="33" borderId="13" xfId="0" applyFont="1" applyFill="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38" borderId="39" xfId="0" applyFill="1"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38" borderId="10" xfId="0" applyFill="1" applyBorder="1" applyAlignment="1">
      <alignment vertical="center"/>
    </xf>
    <xf numFmtId="0" fontId="2" fillId="38" borderId="41" xfId="0" applyFont="1" applyFill="1" applyBorder="1" applyAlignment="1">
      <alignment vertical="center"/>
    </xf>
    <xf numFmtId="190" fontId="2" fillId="0" borderId="42" xfId="0" applyNumberFormat="1" applyFont="1" applyBorder="1" applyAlignment="1">
      <alignment vertical="center"/>
    </xf>
    <xf numFmtId="0" fontId="2" fillId="0" borderId="43" xfId="0" applyFont="1" applyBorder="1" applyAlignment="1">
      <alignment horizontal="center" vertical="center"/>
    </xf>
    <xf numFmtId="0" fontId="2" fillId="0" borderId="38" xfId="0" applyFont="1" applyBorder="1" applyAlignment="1">
      <alignment horizontal="center" vertical="center"/>
    </xf>
    <xf numFmtId="0" fontId="2" fillId="0" borderId="38" xfId="0" applyFont="1" applyBorder="1" applyAlignment="1">
      <alignment horizontal="center" vertical="center" wrapText="1"/>
    </xf>
    <xf numFmtId="0" fontId="2" fillId="0" borderId="44" xfId="0" applyFont="1" applyBorder="1" applyAlignment="1">
      <alignment horizontal="center" vertical="center"/>
    </xf>
    <xf numFmtId="190" fontId="0" fillId="39" borderId="11" xfId="0" applyNumberFormat="1" applyFill="1" applyBorder="1" applyAlignment="1" applyProtection="1">
      <alignment vertical="center"/>
      <protection hidden="1"/>
    </xf>
    <xf numFmtId="190" fontId="0" fillId="38" borderId="11" xfId="0" applyNumberFormat="1" applyFill="1" applyBorder="1" applyAlignment="1" applyProtection="1">
      <alignment vertical="center"/>
      <protection hidden="1"/>
    </xf>
    <xf numFmtId="190" fontId="0" fillId="39" borderId="11" xfId="0" applyNumberFormat="1" applyFill="1" applyBorder="1" applyAlignment="1" applyProtection="1">
      <alignment vertical="center"/>
      <protection locked="0"/>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2" fillId="0" borderId="48" xfId="0" applyFont="1" applyBorder="1" applyAlignment="1">
      <alignment vertical="center"/>
    </xf>
    <xf numFmtId="190" fontId="2" fillId="39" borderId="48" xfId="0" applyNumberFormat="1" applyFont="1" applyFill="1" applyBorder="1" applyAlignment="1" applyProtection="1">
      <alignment vertical="center"/>
      <protection hidden="1"/>
    </xf>
    <xf numFmtId="190" fontId="2" fillId="40" borderId="48" xfId="0" applyNumberFormat="1" applyFont="1" applyFill="1" applyBorder="1" applyAlignment="1" applyProtection="1">
      <alignment vertical="center"/>
      <protection hidden="1"/>
    </xf>
    <xf numFmtId="0" fontId="0" fillId="0" borderId="49" xfId="0" applyBorder="1" applyAlignment="1">
      <alignment vertical="center"/>
    </xf>
    <xf numFmtId="0" fontId="0" fillId="0" borderId="50" xfId="0" applyBorder="1" applyAlignment="1">
      <alignment vertical="center"/>
    </xf>
    <xf numFmtId="168" fontId="49" fillId="39" borderId="50" xfId="33" applyNumberFormat="1" applyFont="1" applyFill="1" applyBorder="1" applyAlignment="1" applyProtection="1">
      <alignment vertical="center"/>
      <protection hidden="1"/>
    </xf>
    <xf numFmtId="168" fontId="4" fillId="38" borderId="50" xfId="33" applyNumberFormat="1" applyFill="1" applyBorder="1" applyAlignment="1" applyProtection="1">
      <alignment vertical="center"/>
      <protection hidden="1"/>
    </xf>
    <xf numFmtId="168" fontId="49" fillId="41" borderId="11" xfId="33" applyNumberFormat="1" applyFont="1" applyFill="1" applyBorder="1" applyAlignment="1">
      <alignment vertical="center"/>
    </xf>
    <xf numFmtId="0" fontId="0" fillId="41" borderId="11" xfId="0" applyFill="1" applyBorder="1" applyAlignment="1">
      <alignment vertical="center"/>
    </xf>
    <xf numFmtId="168" fontId="49" fillId="39" borderId="11" xfId="33" applyNumberFormat="1" applyFont="1" applyFill="1" applyBorder="1" applyAlignment="1" applyProtection="1">
      <alignment vertical="center"/>
      <protection hidden="1"/>
    </xf>
    <xf numFmtId="168" fontId="49" fillId="38" borderId="50" xfId="33" applyNumberFormat="1" applyFont="1" applyFill="1" applyBorder="1" applyAlignment="1" applyProtection="1">
      <alignment vertical="center"/>
      <protection hidden="1"/>
    </xf>
    <xf numFmtId="168" fontId="49" fillId="39" borderId="46" xfId="33" applyNumberFormat="1" applyFont="1" applyFill="1" applyBorder="1" applyAlignment="1" applyProtection="1">
      <alignment vertical="center"/>
      <protection hidden="1"/>
    </xf>
    <xf numFmtId="168" fontId="2" fillId="39" borderId="48" xfId="33" applyNumberFormat="1" applyFont="1" applyFill="1" applyBorder="1" applyAlignment="1" applyProtection="1">
      <alignment vertical="center"/>
      <protection hidden="1"/>
    </xf>
    <xf numFmtId="190" fontId="0" fillId="38" borderId="48" xfId="0" applyNumberFormat="1" applyFill="1" applyBorder="1" applyAlignment="1" applyProtection="1">
      <alignment vertical="center"/>
      <protection hidden="1"/>
    </xf>
    <xf numFmtId="0" fontId="0" fillId="33" borderId="0" xfId="0" applyFill="1" applyAlignment="1" applyProtection="1">
      <alignment vertical="center"/>
      <protection hidden="1"/>
    </xf>
    <xf numFmtId="0" fontId="17" fillId="42" borderId="10" xfId="0" applyFont="1" applyFill="1" applyBorder="1" applyAlignment="1">
      <alignment vertical="center"/>
    </xf>
    <xf numFmtId="0" fontId="17" fillId="42" borderId="11" xfId="0" applyFont="1" applyFill="1" applyBorder="1" applyAlignment="1">
      <alignment vertical="center"/>
    </xf>
    <xf numFmtId="190" fontId="17" fillId="42" borderId="11" xfId="0" applyNumberFormat="1" applyFont="1" applyFill="1" applyBorder="1" applyAlignment="1" applyProtection="1">
      <alignment vertical="center"/>
      <protection hidden="1"/>
    </xf>
    <xf numFmtId="0" fontId="21" fillId="33" borderId="0" xfId="0" applyFont="1" applyFill="1" applyAlignment="1">
      <alignment vertical="center"/>
    </xf>
    <xf numFmtId="0" fontId="21" fillId="0" borderId="0" xfId="0" applyFont="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190" fontId="17" fillId="0" borderId="11" xfId="0" applyNumberFormat="1" applyFont="1" applyBorder="1" applyAlignment="1" applyProtection="1">
      <alignment vertical="center"/>
      <protection hidden="1"/>
    </xf>
    <xf numFmtId="190" fontId="17" fillId="42" borderId="11" xfId="0" applyNumberFormat="1" applyFont="1" applyFill="1" applyBorder="1" applyAlignment="1">
      <alignment vertical="center"/>
    </xf>
    <xf numFmtId="0" fontId="17" fillId="33" borderId="11" xfId="0" applyFont="1" applyFill="1" applyBorder="1" applyAlignment="1">
      <alignment vertical="center"/>
    </xf>
    <xf numFmtId="190" fontId="17" fillId="33" borderId="11" xfId="0" applyNumberFormat="1" applyFont="1" applyFill="1" applyBorder="1" applyAlignment="1">
      <alignment vertical="center"/>
    </xf>
    <xf numFmtId="0" fontId="2" fillId="33" borderId="0" xfId="0" applyFont="1" applyFill="1" applyAlignment="1">
      <alignment vertical="center"/>
    </xf>
    <xf numFmtId="0" fontId="54" fillId="33" borderId="0" xfId="0" applyFont="1" applyFill="1" applyAlignment="1">
      <alignment vertical="center"/>
    </xf>
    <xf numFmtId="0" fontId="8" fillId="37" borderId="20" xfId="0" applyFont="1" applyFill="1" applyBorder="1" applyAlignment="1"/>
    <xf numFmtId="0" fontId="4" fillId="0" borderId="0" xfId="0" quotePrefix="1" applyFont="1" applyAlignment="1" applyProtection="1">
      <alignment horizontal="center"/>
    </xf>
    <xf numFmtId="3" fontId="17" fillId="0" borderId="13" xfId="146" applyNumberFormat="1" applyFont="1" applyFill="1" applyBorder="1" applyAlignment="1" applyProtection="1"/>
    <xf numFmtId="0" fontId="2" fillId="43" borderId="10" xfId="0" applyFont="1" applyFill="1" applyBorder="1" applyAlignment="1">
      <alignment vertical="center"/>
    </xf>
    <xf numFmtId="0" fontId="2" fillId="43" borderId="12" xfId="0" applyFont="1" applyFill="1" applyBorder="1" applyAlignment="1">
      <alignment vertical="center"/>
    </xf>
    <xf numFmtId="0" fontId="2" fillId="43" borderId="11" xfId="0" applyFont="1" applyFill="1" applyBorder="1" applyAlignment="1">
      <alignment horizontal="left" vertical="center"/>
    </xf>
    <xf numFmtId="0" fontId="17" fillId="43" borderId="13" xfId="0" applyFont="1" applyFill="1" applyBorder="1" applyAlignment="1">
      <alignment horizontal="center" vertical="center"/>
    </xf>
    <xf numFmtId="190" fontId="0" fillId="44" borderId="44" xfId="0" applyNumberFormat="1" applyFill="1" applyBorder="1" applyAlignment="1">
      <alignment vertical="center"/>
    </xf>
    <xf numFmtId="190" fontId="0" fillId="44" borderId="51" xfId="0" applyNumberFormat="1" applyFill="1" applyBorder="1" applyAlignment="1">
      <alignment vertical="center"/>
    </xf>
    <xf numFmtId="190" fontId="0" fillId="44" borderId="11" xfId="0" applyNumberFormat="1" applyFill="1" applyBorder="1" applyAlignment="1" applyProtection="1">
      <alignment vertical="center"/>
      <protection locked="0"/>
    </xf>
    <xf numFmtId="168" fontId="49" fillId="44" borderId="50" xfId="33" applyNumberFormat="1" applyFont="1" applyFill="1" applyBorder="1" applyAlignment="1" applyProtection="1">
      <alignment vertical="center"/>
      <protection hidden="1"/>
    </xf>
    <xf numFmtId="190" fontId="0" fillId="44" borderId="11" xfId="0" applyNumberFormat="1" applyFill="1" applyBorder="1" applyAlignment="1">
      <alignment vertical="center"/>
    </xf>
    <xf numFmtId="190" fontId="0" fillId="44" borderId="46" xfId="0" applyNumberFormat="1" applyFill="1" applyBorder="1" applyAlignment="1">
      <alignment vertical="center"/>
    </xf>
    <xf numFmtId="190" fontId="0" fillId="44" borderId="42" xfId="0" applyNumberFormat="1" applyFill="1" applyBorder="1" applyAlignment="1">
      <alignment vertical="center"/>
    </xf>
    <xf numFmtId="190" fontId="0" fillId="44" borderId="50" xfId="0" applyNumberFormat="1" applyFill="1" applyBorder="1" applyAlignment="1">
      <alignment vertical="center"/>
    </xf>
    <xf numFmtId="190" fontId="0" fillId="44" borderId="52" xfId="0" applyNumberFormat="1" applyFill="1" applyBorder="1" applyAlignment="1">
      <alignment vertical="center"/>
    </xf>
    <xf numFmtId="0" fontId="2" fillId="33" borderId="0" xfId="0" applyFont="1" applyFill="1">
      <alignment vertical="top"/>
    </xf>
    <xf numFmtId="3" fontId="17" fillId="33" borderId="0" xfId="140" applyNumberFormat="1" applyFont="1" applyFill="1" applyBorder="1"/>
    <xf numFmtId="14" fontId="17" fillId="26" borderId="53" xfId="0" applyNumberFormat="1" applyFont="1" applyFill="1" applyBorder="1" applyAlignment="1" applyProtection="1">
      <alignment horizontal="center" vertical="center"/>
    </xf>
    <xf numFmtId="0" fontId="21" fillId="26" borderId="53" xfId="0" applyFont="1" applyFill="1" applyBorder="1" applyAlignment="1" applyProtection="1">
      <alignment vertical="center"/>
    </xf>
    <xf numFmtId="0" fontId="17" fillId="45" borderId="32" xfId="0" applyFont="1" applyFill="1" applyBorder="1" applyAlignment="1" applyProtection="1"/>
    <xf numFmtId="0" fontId="0" fillId="45" borderId="35" xfId="0" applyFill="1" applyBorder="1" applyAlignment="1" applyProtection="1"/>
    <xf numFmtId="0" fontId="0" fillId="0" borderId="0" xfId="0" applyNumberFormat="1" applyAlignment="1" applyProtection="1">
      <protection locked="0"/>
    </xf>
    <xf numFmtId="0" fontId="0" fillId="26" borderId="0" xfId="0" applyFill="1" applyAlignment="1" applyProtection="1">
      <protection locked="0"/>
    </xf>
    <xf numFmtId="0" fontId="2" fillId="26" borderId="14" xfId="0" applyFont="1" applyFill="1" applyBorder="1" applyAlignment="1" applyProtection="1">
      <protection locked="0"/>
    </xf>
    <xf numFmtId="0" fontId="0" fillId="26" borderId="15" xfId="0" applyFill="1" applyBorder="1" applyAlignment="1" applyProtection="1">
      <protection locked="0"/>
    </xf>
    <xf numFmtId="0" fontId="19" fillId="26" borderId="54" xfId="0" applyFont="1" applyFill="1" applyBorder="1" applyAlignment="1" applyProtection="1">
      <protection locked="0"/>
    </xf>
    <xf numFmtId="0" fontId="0" fillId="26" borderId="17" xfId="0" applyFill="1" applyBorder="1" applyAlignment="1" applyProtection="1">
      <protection locked="0"/>
    </xf>
    <xf numFmtId="0" fontId="0" fillId="25" borderId="12" xfId="0" applyFill="1" applyBorder="1" applyAlignment="1" applyProtection="1">
      <protection locked="0"/>
    </xf>
    <xf numFmtId="0" fontId="0" fillId="25" borderId="13" xfId="0" applyFill="1" applyBorder="1" applyAlignment="1" applyProtection="1">
      <protection locked="0"/>
    </xf>
    <xf numFmtId="0" fontId="0" fillId="26" borderId="55" xfId="0" applyFill="1" applyBorder="1" applyAlignment="1" applyProtection="1">
      <protection locked="0"/>
    </xf>
    <xf numFmtId="0" fontId="0" fillId="34" borderId="0" xfId="0" applyFill="1" applyAlignment="1"/>
    <xf numFmtId="0" fontId="24" fillId="29" borderId="0" xfId="0" applyFont="1" applyFill="1" applyAlignment="1"/>
    <xf numFmtId="0" fontId="24" fillId="0" borderId="0" xfId="0" applyFont="1" applyFill="1" applyAlignment="1"/>
    <xf numFmtId="0" fontId="16" fillId="0" borderId="0" xfId="0" applyFont="1" applyFill="1" applyAlignment="1"/>
    <xf numFmtId="0" fontId="24" fillId="0" borderId="0" xfId="0" applyFont="1" applyFill="1" applyAlignment="1">
      <alignment horizontal="center"/>
    </xf>
    <xf numFmtId="0" fontId="16" fillId="0" borderId="0" xfId="0" applyFont="1" applyFill="1" applyAlignment="1">
      <alignment horizontal="center"/>
    </xf>
    <xf numFmtId="0" fontId="16" fillId="34" borderId="0" xfId="0" applyFont="1" applyFill="1" applyAlignment="1"/>
    <xf numFmtId="0" fontId="24" fillId="34" borderId="0" xfId="0" applyFont="1" applyFill="1" applyAlignment="1"/>
    <xf numFmtId="0" fontId="24" fillId="34" borderId="0" xfId="0" applyFont="1" applyFill="1" applyAlignment="1">
      <alignment horizontal="center"/>
    </xf>
    <xf numFmtId="6" fontId="24" fillId="0" borderId="0" xfId="0" applyNumberFormat="1" applyFont="1" applyFill="1" applyAlignment="1"/>
    <xf numFmtId="8" fontId="24" fillId="0" borderId="0" xfId="0" applyNumberFormat="1" applyFont="1" applyFill="1" applyAlignment="1"/>
    <xf numFmtId="0" fontId="16" fillId="34" borderId="0" xfId="0" applyFont="1" applyFill="1" applyAlignment="1">
      <alignment horizontal="center"/>
    </xf>
    <xf numFmtId="0" fontId="51" fillId="45" borderId="0" xfId="108" applyFont="1" applyFill="1" applyBorder="1" applyAlignment="1" applyProtection="1">
      <alignment vertical="top"/>
    </xf>
    <xf numFmtId="168" fontId="49" fillId="46" borderId="50" xfId="33" applyNumberFormat="1" applyFont="1" applyFill="1" applyBorder="1" applyAlignment="1" applyProtection="1">
      <alignment vertical="center"/>
      <protection hidden="1"/>
    </xf>
    <xf numFmtId="0" fontId="4" fillId="33" borderId="0" xfId="0" applyFont="1" applyFill="1" applyAlignment="1">
      <alignment vertical="center"/>
    </xf>
    <xf numFmtId="3" fontId="17" fillId="45" borderId="0" xfId="140" applyNumberFormat="1" applyFont="1" applyFill="1" applyBorder="1"/>
    <xf numFmtId="3" fontId="2" fillId="45" borderId="0" xfId="0" applyNumberFormat="1" applyFont="1" applyFill="1" applyBorder="1">
      <alignment vertical="top"/>
    </xf>
    <xf numFmtId="0" fontId="2" fillId="45" borderId="0" xfId="0" applyFont="1" applyFill="1">
      <alignment vertical="top"/>
    </xf>
    <xf numFmtId="4" fontId="2" fillId="45" borderId="0" xfId="0" applyNumberFormat="1" applyFont="1" applyFill="1">
      <alignment vertical="top"/>
    </xf>
    <xf numFmtId="0" fontId="0" fillId="47" borderId="0" xfId="0" applyFill="1" applyAlignment="1" applyProtection="1">
      <alignment horizontal="center"/>
      <protection locked="0"/>
    </xf>
    <xf numFmtId="0" fontId="2" fillId="39" borderId="0" xfId="0" applyFont="1" applyFill="1">
      <alignment vertical="top"/>
    </xf>
    <xf numFmtId="0" fontId="0" fillId="40" borderId="0" xfId="0" applyFill="1" applyAlignment="1" applyProtection="1">
      <alignment vertical="center"/>
      <protection hidden="1"/>
    </xf>
    <xf numFmtId="0" fontId="56" fillId="26" borderId="0" xfId="0" applyFont="1" applyFill="1" applyAlignment="1" applyProtection="1"/>
    <xf numFmtId="0" fontId="62" fillId="40" borderId="0" xfId="0" applyFont="1" applyFill="1" applyAlignment="1" applyProtection="1">
      <alignment vertical="center"/>
      <protection hidden="1"/>
    </xf>
    <xf numFmtId="0" fontId="2" fillId="48" borderId="0" xfId="0" applyFont="1" applyFill="1">
      <alignment vertical="top"/>
    </xf>
    <xf numFmtId="164" fontId="32" fillId="48" borderId="0" xfId="160" applyNumberFormat="1" applyFont="1" applyFill="1"/>
    <xf numFmtId="1" fontId="32" fillId="48" borderId="0" xfId="160" applyNumberFormat="1" applyFont="1" applyFill="1"/>
    <xf numFmtId="0" fontId="2" fillId="39" borderId="0" xfId="0" applyFont="1" applyFill="1" applyBorder="1">
      <alignment vertical="top"/>
    </xf>
    <xf numFmtId="168" fontId="2" fillId="39" borderId="0" xfId="31" applyNumberFormat="1" applyFont="1" applyFill="1" applyBorder="1" applyAlignment="1">
      <alignment vertical="top"/>
    </xf>
    <xf numFmtId="0" fontId="0" fillId="26" borderId="0" xfId="0" applyFill="1" applyBorder="1" applyAlignment="1" applyProtection="1">
      <protection locked="0"/>
    </xf>
    <xf numFmtId="0" fontId="0" fillId="26" borderId="18" xfId="0" applyFill="1" applyBorder="1" applyAlignment="1" applyProtection="1">
      <protection locked="0"/>
    </xf>
    <xf numFmtId="0" fontId="4" fillId="26" borderId="0" xfId="0" applyFont="1" applyFill="1" applyBorder="1" applyAlignment="1" applyProtection="1">
      <alignment horizontal="left"/>
      <protection locked="0"/>
    </xf>
    <xf numFmtId="0" fontId="4" fillId="26" borderId="0" xfId="0" applyFont="1" applyFill="1" applyBorder="1" applyAlignment="1" applyProtection="1">
      <protection locked="0"/>
    </xf>
    <xf numFmtId="0" fontId="0" fillId="33" borderId="0" xfId="0" applyFill="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7" xfId="0" applyBorder="1" applyAlignment="1">
      <alignment vertical="center" wrapText="1"/>
    </xf>
    <xf numFmtId="0" fontId="0" fillId="33" borderId="0" xfId="0" applyFill="1" applyAlignment="1"/>
    <xf numFmtId="0" fontId="24" fillId="33" borderId="0" xfId="0" applyFont="1" applyFill="1" applyAlignment="1">
      <alignment horizontal="center"/>
    </xf>
    <xf numFmtId="0" fontId="16" fillId="33" borderId="0" xfId="0" applyFont="1" applyFill="1" applyAlignment="1"/>
    <xf numFmtId="0" fontId="24" fillId="33" borderId="0" xfId="0" applyFont="1" applyFill="1" applyAlignment="1"/>
    <xf numFmtId="168" fontId="2" fillId="0" borderId="0" xfId="31" applyNumberFormat="1" applyFont="1" applyFill="1" applyBorder="1" applyAlignment="1">
      <alignment vertical="top"/>
    </xf>
    <xf numFmtId="174" fontId="2" fillId="0" borderId="0" xfId="31" applyNumberFormat="1" applyFont="1" applyFill="1" applyAlignment="1">
      <alignment horizontal="right" vertical="top"/>
    </xf>
    <xf numFmtId="1" fontId="2" fillId="0" borderId="0" xfId="0" applyNumberFormat="1" applyFont="1" applyFill="1">
      <alignment vertical="top"/>
    </xf>
    <xf numFmtId="0" fontId="0" fillId="33" borderId="0" xfId="0" applyFill="1" applyAlignment="1" applyProtection="1"/>
    <xf numFmtId="0" fontId="4" fillId="0" borderId="40" xfId="0" applyFont="1" applyBorder="1" applyAlignment="1">
      <alignment vertical="center"/>
    </xf>
    <xf numFmtId="0" fontId="4" fillId="0" borderId="11" xfId="0" applyFont="1" applyBorder="1" applyAlignment="1">
      <alignment vertical="center"/>
    </xf>
    <xf numFmtId="0" fontId="16" fillId="34" borderId="0" xfId="0" applyFont="1" applyFill="1" applyAlignment="1">
      <alignment vertical="center" wrapText="1"/>
    </xf>
    <xf numFmtId="0" fontId="24" fillId="34" borderId="0" xfId="0" applyFont="1" applyFill="1" applyAlignment="1">
      <alignment vertical="center" wrapText="1"/>
    </xf>
    <xf numFmtId="0" fontId="0" fillId="34" borderId="0" xfId="0" applyFill="1" applyAlignment="1">
      <alignment vertical="center" wrapText="1"/>
    </xf>
    <xf numFmtId="0" fontId="52" fillId="39" borderId="0" xfId="108" applyFont="1" applyFill="1" applyAlignment="1" applyProtection="1">
      <alignment vertical="center"/>
    </xf>
    <xf numFmtId="0" fontId="2" fillId="35" borderId="32" xfId="0" applyFont="1" applyFill="1" applyBorder="1" applyAlignment="1" applyProtection="1">
      <alignment wrapText="1"/>
    </xf>
    <xf numFmtId="0" fontId="2" fillId="35" borderId="0" xfId="0" applyFont="1" applyFill="1" applyAlignment="1"/>
    <xf numFmtId="0" fontId="16" fillId="39" borderId="0" xfId="0" applyFont="1" applyFill="1" applyAlignment="1">
      <alignment vertical="center"/>
    </xf>
    <xf numFmtId="0" fontId="52" fillId="39" borderId="0" xfId="108" applyFont="1" applyFill="1" applyAlignment="1" applyProtection="1"/>
    <xf numFmtId="0" fontId="61" fillId="26" borderId="0" xfId="0" applyFont="1" applyFill="1" applyBorder="1" applyAlignment="1" applyProtection="1">
      <alignment vertical="center" wrapText="1"/>
    </xf>
    <xf numFmtId="0" fontId="0" fillId="0" borderId="0" xfId="0" applyAlignment="1">
      <alignment vertical="center" wrapText="1"/>
    </xf>
    <xf numFmtId="0" fontId="61" fillId="26" borderId="0" xfId="0" applyFont="1" applyFill="1" applyBorder="1" applyAlignment="1" applyProtection="1">
      <alignment wrapText="1"/>
    </xf>
    <xf numFmtId="0" fontId="0" fillId="0" borderId="0" xfId="0" applyAlignment="1">
      <alignment wrapText="1"/>
    </xf>
    <xf numFmtId="0" fontId="2" fillId="39" borderId="0" xfId="0" applyFont="1" applyFill="1" applyAlignment="1" applyProtection="1">
      <alignment horizontal="left" vertical="center"/>
      <protection hidden="1"/>
    </xf>
    <xf numFmtId="0" fontId="2" fillId="39" borderId="0" xfId="0" applyFont="1" applyFill="1" applyAlignment="1" applyProtection="1">
      <alignment vertical="top" wrapText="1"/>
      <protection hidden="1"/>
    </xf>
    <xf numFmtId="0" fontId="0" fillId="39" borderId="0" xfId="0" applyFill="1" applyAlignment="1" applyProtection="1">
      <alignment vertical="top"/>
      <protection hidden="1"/>
    </xf>
    <xf numFmtId="0" fontId="58" fillId="42" borderId="0" xfId="0" applyFont="1" applyFill="1" applyAlignment="1" applyProtection="1">
      <alignment horizontal="left" vertical="center" wrapText="1"/>
      <protection hidden="1"/>
    </xf>
    <xf numFmtId="0" fontId="57" fillId="26" borderId="0" xfId="0" applyFont="1" applyFill="1" applyAlignment="1" applyProtection="1"/>
    <xf numFmtId="0" fontId="56" fillId="39" borderId="0" xfId="0" applyFont="1" applyFill="1" applyAlignment="1" applyProtection="1">
      <alignment horizontal="left" vertical="center" wrapText="1"/>
      <protection hidden="1"/>
    </xf>
    <xf numFmtId="0" fontId="2" fillId="33" borderId="29" xfId="0" applyFont="1" applyFill="1" applyBorder="1" applyAlignment="1" applyProtection="1">
      <alignment vertical="top" wrapText="1"/>
    </xf>
    <xf numFmtId="0" fontId="0" fillId="0" borderId="30" xfId="0" applyBorder="1" applyAlignment="1">
      <alignment vertical="top" wrapText="1"/>
    </xf>
    <xf numFmtId="0" fontId="8" fillId="26" borderId="0" xfId="0" applyFont="1" applyFill="1" applyAlignment="1" applyProtection="1">
      <alignment horizontal="center"/>
    </xf>
    <xf numFmtId="0" fontId="53" fillId="37" borderId="35" xfId="0" applyFont="1" applyFill="1" applyBorder="1" applyAlignment="1" applyProtection="1">
      <alignment horizontal="left"/>
      <protection hidden="1"/>
    </xf>
    <xf numFmtId="0" fontId="53" fillId="37" borderId="20" xfId="0" applyFont="1" applyFill="1" applyBorder="1" applyAlignment="1" applyProtection="1">
      <alignment horizontal="left"/>
      <protection hidden="1"/>
    </xf>
    <xf numFmtId="0" fontId="2" fillId="0" borderId="45" xfId="0" applyFont="1" applyBorder="1" applyAlignment="1">
      <alignment vertical="center"/>
    </xf>
    <xf numFmtId="0" fontId="2" fillId="0" borderId="46" xfId="0" applyFont="1" applyBorder="1" applyAlignment="1">
      <alignment vertical="center"/>
    </xf>
    <xf numFmtId="0" fontId="0" fillId="33" borderId="0" xfId="0" applyFill="1" applyAlignment="1">
      <alignment vertical="center"/>
    </xf>
    <xf numFmtId="0" fontId="17" fillId="0" borderId="23" xfId="0" applyFont="1" applyBorder="1" applyAlignment="1" applyProtection="1">
      <alignment vertical="center" wrapText="1"/>
    </xf>
    <xf numFmtId="0" fontId="0" fillId="0" borderId="24" xfId="0" applyBorder="1" applyAlignment="1">
      <alignment vertical="center"/>
    </xf>
    <xf numFmtId="0" fontId="25" fillId="28" borderId="23" xfId="0" applyFont="1" applyFill="1" applyBorder="1" applyAlignment="1" applyProtection="1">
      <alignment wrapText="1"/>
    </xf>
    <xf numFmtId="0" fontId="17" fillId="0" borderId="24" xfId="0" applyFont="1" applyBorder="1" applyAlignment="1">
      <alignment wrapText="1"/>
    </xf>
    <xf numFmtId="0" fontId="17" fillId="0" borderId="25" xfId="0" applyFont="1" applyBorder="1" applyAlignment="1">
      <alignment wrapText="1"/>
    </xf>
    <xf numFmtId="9" fontId="26" fillId="26" borderId="23" xfId="169" applyFont="1" applyFill="1" applyBorder="1" applyAlignment="1" applyProtection="1">
      <alignment horizontal="center"/>
      <protection locked="0"/>
    </xf>
    <xf numFmtId="0" fontId="27" fillId="26" borderId="25" xfId="0" applyFont="1" applyFill="1" applyBorder="1" applyAlignment="1"/>
    <xf numFmtId="3" fontId="21" fillId="0" borderId="23" xfId="0" applyNumberFormat="1" applyFont="1" applyFill="1" applyBorder="1" applyAlignment="1" applyProtection="1"/>
    <xf numFmtId="0" fontId="21" fillId="0" borderId="25" xfId="0" applyFont="1" applyFill="1" applyBorder="1" applyAlignment="1" applyProtection="1"/>
    <xf numFmtId="0" fontId="21" fillId="0" borderId="23" xfId="0" applyFont="1" applyFill="1" applyBorder="1" applyAlignment="1" applyProtection="1">
      <alignment horizontal="right"/>
    </xf>
    <xf numFmtId="0" fontId="21" fillId="0" borderId="25" xfId="0" applyFont="1" applyFill="1" applyBorder="1" applyAlignment="1" applyProtection="1">
      <alignment horizontal="right"/>
    </xf>
    <xf numFmtId="0" fontId="17" fillId="0" borderId="23" xfId="0" applyFont="1" applyBorder="1" applyAlignment="1" applyProtection="1"/>
    <xf numFmtId="0" fontId="0" fillId="0" borderId="24" xfId="0" applyBorder="1" applyAlignment="1"/>
    <xf numFmtId="0" fontId="17" fillId="26" borderId="23" xfId="122" applyFont="1" applyFill="1" applyBorder="1" applyAlignment="1" applyProtection="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1" fillId="0" borderId="23" xfId="0" applyFont="1" applyFill="1" applyBorder="1" applyAlignment="1" applyProtection="1">
      <alignment horizontal="center"/>
    </xf>
    <xf numFmtId="0" fontId="21" fillId="0" borderId="25" xfId="0" applyFont="1" applyFill="1" applyBorder="1" applyAlignment="1" applyProtection="1">
      <alignment horizontal="center"/>
    </xf>
    <xf numFmtId="0" fontId="0" fillId="28" borderId="0" xfId="0" applyFill="1" applyBorder="1" applyAlignment="1" applyProtection="1"/>
    <xf numFmtId="0" fontId="0" fillId="33" borderId="0" xfId="0" applyFill="1" applyAlignment="1"/>
    <xf numFmtId="0" fontId="0" fillId="0" borderId="0" xfId="0" applyAlignment="1"/>
    <xf numFmtId="0" fontId="0" fillId="33" borderId="0" xfId="0" applyFill="1" applyAlignment="1" applyProtection="1"/>
    <xf numFmtId="0" fontId="21" fillId="0" borderId="30" xfId="0" applyFont="1" applyBorder="1" applyAlignment="1" applyProtection="1"/>
    <xf numFmtId="0" fontId="0" fillId="0" borderId="31" xfId="0" applyBorder="1" applyAlignment="1"/>
    <xf numFmtId="0" fontId="0" fillId="0" borderId="20" xfId="0" applyBorder="1" applyAlignment="1"/>
    <xf numFmtId="0" fontId="0" fillId="0" borderId="21" xfId="0" applyBorder="1" applyAlignment="1"/>
    <xf numFmtId="0" fontId="0" fillId="0" borderId="24" xfId="0" applyBorder="1" applyAlignment="1" applyProtection="1"/>
    <xf numFmtId="0" fontId="16" fillId="0" borderId="23" xfId="0" applyFont="1" applyFill="1" applyBorder="1" applyAlignment="1" applyProtection="1">
      <alignment horizontal="center" vertical="center"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9" fontId="17" fillId="0" borderId="27" xfId="169" applyFont="1" applyFill="1" applyBorder="1" applyAlignment="1" applyProtection="1">
      <alignment horizontal="center" vertical="top" wrapText="1"/>
      <protection locked="0"/>
    </xf>
    <xf numFmtId="0" fontId="2" fillId="0" borderId="27" xfId="0" applyFont="1" applyFill="1" applyBorder="1" applyAlignment="1"/>
    <xf numFmtId="0" fontId="17" fillId="0" borderId="23" xfId="0" applyFont="1" applyFill="1" applyBorder="1" applyAlignment="1" applyProtection="1"/>
    <xf numFmtId="0" fontId="2" fillId="26" borderId="32" xfId="0" applyFont="1" applyFill="1" applyBorder="1" applyAlignment="1" applyProtection="1">
      <alignment horizontal="center" vertical="center"/>
    </xf>
    <xf numFmtId="0" fontId="2" fillId="26" borderId="0" xfId="0" applyFont="1" applyFill="1" applyBorder="1" applyAlignment="1">
      <alignment horizontal="center" vertical="center"/>
    </xf>
    <xf numFmtId="0" fontId="2" fillId="26" borderId="18" xfId="0" applyFont="1" applyFill="1" applyBorder="1" applyAlignment="1">
      <alignment horizontal="center" vertical="center"/>
    </xf>
    <xf numFmtId="1" fontId="17" fillId="26" borderId="20" xfId="0" applyNumberFormat="1" applyFont="1" applyFill="1" applyBorder="1" applyAlignment="1" applyProtection="1"/>
    <xf numFmtId="0" fontId="2" fillId="26" borderId="20" xfId="0" applyFont="1" applyFill="1" applyBorder="1" applyAlignment="1"/>
    <xf numFmtId="0" fontId="2" fillId="26" borderId="21" xfId="0" applyFont="1" applyFill="1" applyBorder="1" applyAlignment="1"/>
    <xf numFmtId="0" fontId="21" fillId="26" borderId="23" xfId="0" applyFont="1" applyFill="1" applyBorder="1" applyAlignment="1" applyProtection="1"/>
    <xf numFmtId="0" fontId="0" fillId="26" borderId="24" xfId="0" applyFill="1" applyBorder="1" applyAlignment="1"/>
    <xf numFmtId="0" fontId="0" fillId="26" borderId="25" xfId="0" applyFill="1" applyBorder="1" applyAlignment="1"/>
    <xf numFmtId="0" fontId="16" fillId="26" borderId="36" xfId="0" applyFont="1" applyFill="1" applyBorder="1" applyAlignment="1" applyProtection="1">
      <alignment horizontal="center" vertical="center" wrapText="1"/>
    </xf>
    <xf numFmtId="0" fontId="16" fillId="0" borderId="36" xfId="0" applyFont="1" applyFill="1" applyBorder="1" applyAlignment="1" applyProtection="1">
      <alignment horizontal="center" vertical="center" wrapText="1"/>
    </xf>
    <xf numFmtId="0" fontId="24" fillId="0" borderId="36" xfId="0" applyFont="1" applyFill="1" applyBorder="1" applyAlignment="1"/>
    <xf numFmtId="0" fontId="0" fillId="0" borderId="0" xfId="0" applyBorder="1" applyAlignment="1" applyProtection="1">
      <alignment horizontal="center"/>
    </xf>
    <xf numFmtId="0" fontId="0" fillId="0" borderId="0" xfId="0" applyBorder="1" applyAlignment="1"/>
    <xf numFmtId="0" fontId="0" fillId="0" borderId="18" xfId="0" applyBorder="1" applyAlignment="1"/>
    <xf numFmtId="189" fontId="8" fillId="49" borderId="23" xfId="33" applyNumberFormat="1" applyFont="1" applyFill="1" applyBorder="1" applyAlignment="1" applyProtection="1">
      <alignment horizontal="center" vertical="center"/>
      <protection hidden="1"/>
    </xf>
    <xf numFmtId="189" fontId="8" fillId="49" borderId="25" xfId="33" applyNumberFormat="1" applyFont="1" applyFill="1" applyBorder="1" applyAlignment="1" applyProtection="1">
      <alignment horizontal="center" vertical="center"/>
      <protection hidden="1"/>
    </xf>
    <xf numFmtId="0" fontId="0" fillId="0" borderId="25" xfId="0" applyBorder="1" applyAlignment="1"/>
    <xf numFmtId="0" fontId="0" fillId="25" borderId="10" xfId="0"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25" borderId="10" xfId="0" applyFill="1" applyBorder="1" applyAlignment="1" applyProtection="1">
      <alignment horizontal="center" vertical="center"/>
      <protection locked="0"/>
    </xf>
    <xf numFmtId="0" fontId="61" fillId="0" borderId="0" xfId="0" applyFont="1" applyFill="1" applyAlignment="1" applyProtection="1">
      <alignment horizontal="center" wrapText="1"/>
    </xf>
  </cellXfs>
  <cellStyles count="185">
    <cellStyle name="%" xfId="1" xr:uid="{8045BED8-C955-4426-9F26-24796DC93243}"/>
    <cellStyle name="20% - Accent1 2" xfId="2" xr:uid="{093EB810-56C3-4BA6-B51F-36DC4E92C2F2}"/>
    <cellStyle name="20% - Accent2 2" xfId="3" xr:uid="{3E644A17-A172-4157-AB1A-703F7A45FE7B}"/>
    <cellStyle name="20% - Accent3 2" xfId="4" xr:uid="{C25B6F53-F790-49FE-BB9B-7D93DB9F44CA}"/>
    <cellStyle name="20% - Accent4 2" xfId="5" xr:uid="{8655DC35-6E8D-483D-93CE-1544166E17D1}"/>
    <cellStyle name="20% - Accent5 2" xfId="6" xr:uid="{C353D6FA-B047-409F-B672-FD5161D8242C}"/>
    <cellStyle name="20% - Accent6 2" xfId="7" xr:uid="{4AA8059F-DAF9-4BDF-BC2E-BE326C6E87F1}"/>
    <cellStyle name="40% - Accent1 2" xfId="8" xr:uid="{72733552-346E-4E78-B805-7B793D692EB0}"/>
    <cellStyle name="40% - Accent2 2" xfId="9" xr:uid="{38BC9B26-C2D1-427E-9795-A0701D51323C}"/>
    <cellStyle name="40% - Accent3 2" xfId="10" xr:uid="{21B17F15-4AD9-4CB8-B56D-371CF6BFA4A1}"/>
    <cellStyle name="40% - Accent4 2" xfId="11" xr:uid="{BEF38962-F40C-4626-9D18-35F11AD4788F}"/>
    <cellStyle name="40% - Accent5 2" xfId="12" xr:uid="{12927666-958F-4D0B-B900-8F2830B9FA4D}"/>
    <cellStyle name="40% - Accent6 2" xfId="13" xr:uid="{9D63930F-57B7-43B5-B2A5-DED6B0EC793B}"/>
    <cellStyle name="60% - Accent1 2" xfId="14" xr:uid="{67F192E2-3594-4AF2-B4C1-1A430AD412AF}"/>
    <cellStyle name="60% - Accent2 2" xfId="15" xr:uid="{91FD05E0-4B7B-47EE-869B-04A2940D2950}"/>
    <cellStyle name="60% - Accent3 2" xfId="16" xr:uid="{4761E553-5BD9-4803-8595-6E930D0EBB86}"/>
    <cellStyle name="60% - Accent4 2" xfId="17" xr:uid="{2A8B94D1-43EF-4100-AF06-8FD9BABA496E}"/>
    <cellStyle name="60% - Accent5 2" xfId="18" xr:uid="{45DDC6B0-D947-4BE2-8311-3DF9F1676208}"/>
    <cellStyle name="60% - Accent6 2" xfId="19" xr:uid="{704D7AA4-C36B-4064-9005-491C2EE29632}"/>
    <cellStyle name="Accent1 2" xfId="20" xr:uid="{98C3F810-70B2-43BF-816F-310FCEF0F536}"/>
    <cellStyle name="Accent2 2" xfId="21" xr:uid="{7D63E240-53B0-4BCC-81C4-4ABC35E8209B}"/>
    <cellStyle name="Accent3 2" xfId="22" xr:uid="{F77A5939-B41E-44A5-9A94-B7B8DE259521}"/>
    <cellStyle name="Accent4 2" xfId="23" xr:uid="{16C68274-B202-4296-A98C-3781F5CFA870}"/>
    <cellStyle name="Accent5 2" xfId="24" xr:uid="{C65AFEA7-D1BD-41A6-AAF6-137B41DE0DEF}"/>
    <cellStyle name="Accent6 2" xfId="25" xr:uid="{4203168B-3E35-44A8-BC33-AFD95C79A11E}"/>
    <cellStyle name="Bad 2" xfId="26" xr:uid="{47B491C5-A559-466B-B644-88652A6CE4F4}"/>
    <cellStyle name="Calculation 2" xfId="27" xr:uid="{CD5E1D4C-CABF-4C9C-A1AF-9BD3456E3EDD}"/>
    <cellStyle name="Calculation 2 2" xfId="28" xr:uid="{BC795F54-6C33-49AD-8ADE-D6A04299781F}"/>
    <cellStyle name="Calculation 2 3" xfId="29" xr:uid="{3F762FE0-02F8-400E-86E4-ADB95DC0317C}"/>
    <cellStyle name="Check Cell 2" xfId="30" xr:uid="{F470ECE1-CC02-49C4-9370-C69C1AA90E5B}"/>
    <cellStyle name="Comma" xfId="31" builtinId="3"/>
    <cellStyle name="Comma [0] 3" xfId="32" xr:uid="{7D3B3CD6-1A6A-4D0F-AE1E-D569AFE6DD27}"/>
    <cellStyle name="Comma 10" xfId="33" xr:uid="{3D941760-9840-490D-8761-070F987FEC3B}"/>
    <cellStyle name="Comma 10 2" xfId="34" xr:uid="{830384D4-4B88-4BD7-B86A-864A9E67A850}"/>
    <cellStyle name="Comma 11" xfId="35" xr:uid="{EF471353-D0AA-426E-851E-33F9EE1625BC}"/>
    <cellStyle name="Comma 12" xfId="36" xr:uid="{1471AB46-1A2C-4534-89E4-6F93631471B5}"/>
    <cellStyle name="Comma 2" xfId="37" xr:uid="{2E092FC0-990E-45AB-ADFC-4DF640FA94E9}"/>
    <cellStyle name="Comma 2 2" xfId="38" xr:uid="{5BC5F299-7AB8-4F8B-B899-9AFB20814104}"/>
    <cellStyle name="Comma 2 2 2" xfId="39" xr:uid="{8362B865-4E22-4774-8AD4-A0048CBF1955}"/>
    <cellStyle name="Comma 2 2 2 2" xfId="40" xr:uid="{52096ADF-EDDD-4967-B6BF-941CD481B41C}"/>
    <cellStyle name="Comma 2 2 3" xfId="41" xr:uid="{37B93D8C-AE84-43E4-8976-FB68698CA477}"/>
    <cellStyle name="Comma 2 2 3 2" xfId="42" xr:uid="{3DA9DF89-94FC-437A-939D-AFA7A48A2107}"/>
    <cellStyle name="Comma 2 2 4" xfId="43" xr:uid="{E0CD9CEE-A878-4401-AE07-9451B8B91E06}"/>
    <cellStyle name="Comma 2 2 5" xfId="44" xr:uid="{0F67BBDF-270A-4FDE-A65F-9E866AEF0DF2}"/>
    <cellStyle name="Comma 2 3" xfId="45" xr:uid="{A2EEC6D8-84F9-436F-991C-2F930C9082EC}"/>
    <cellStyle name="Comma 2 3 2" xfId="46" xr:uid="{FF182FFF-61C0-4D80-A82E-D2BDC34C11EE}"/>
    <cellStyle name="Comma 2 3 2 2" xfId="47" xr:uid="{7B44CFFC-7CF1-4579-9109-A9E84678400C}"/>
    <cellStyle name="Comma 2 3 3" xfId="48" xr:uid="{EEA0F5FB-FC62-4F78-A94C-229FBB151845}"/>
    <cellStyle name="Comma 2 3 4" xfId="49" xr:uid="{8B38879B-940A-45A2-87C9-AD157B4FAAC1}"/>
    <cellStyle name="Comma 2 4" xfId="50" xr:uid="{8F79CAE5-FC38-435B-B98D-49DECA597457}"/>
    <cellStyle name="Comma 2 4 2" xfId="51" xr:uid="{5B24988E-E174-4865-A8A6-E5834AB46DD6}"/>
    <cellStyle name="Comma 2 5" xfId="52" xr:uid="{A5D2C4F3-64FC-439E-90BA-CBEDE39F17A1}"/>
    <cellStyle name="Comma 2 5 2" xfId="53" xr:uid="{36774BD5-043A-4C2C-81E0-24694E9E5CB5}"/>
    <cellStyle name="Comma 2 6" xfId="54" xr:uid="{6115959B-DC31-48CA-AC7A-EDECE96AAAA5}"/>
    <cellStyle name="Comma 2 7" xfId="55" xr:uid="{514D6095-1876-4FF0-B522-020EE21F8472}"/>
    <cellStyle name="Comma 2 8" xfId="56" xr:uid="{2124A246-2287-4B4E-A129-DD5A855E22FF}"/>
    <cellStyle name="Comma 3" xfId="57" xr:uid="{0BAC04AC-5A6F-43D0-B30C-F4DD75475967}"/>
    <cellStyle name="Comma 3 2" xfId="58" xr:uid="{407E51A3-DB15-43B5-8329-0B4891DA3139}"/>
    <cellStyle name="Comma 3 2 2" xfId="59" xr:uid="{52921F48-957E-4A54-B4DD-F4ACD256ED14}"/>
    <cellStyle name="Comma 3 3" xfId="60" xr:uid="{F891DBF8-403D-4249-9E3C-3D11DD1EE96B}"/>
    <cellStyle name="Comma 3 3 2" xfId="61" xr:uid="{FEAB2342-D368-4151-ABAB-1DE9A2ECBDA3}"/>
    <cellStyle name="Comma 3 4" xfId="62" xr:uid="{EA2B2197-EBA2-4667-9113-C99660DF161C}"/>
    <cellStyle name="Comma 3 5" xfId="63" xr:uid="{2C86FA8B-F13A-4684-8306-5F1BC3FB6125}"/>
    <cellStyle name="Comma 4" xfId="64" xr:uid="{FB010E4F-8621-47A7-9796-A72B6EB9CA27}"/>
    <cellStyle name="Comma 4 2" xfId="65" xr:uid="{9859DB4E-DDFD-44BF-A192-1955A43A9511}"/>
    <cellStyle name="Comma 4 2 2" xfId="66" xr:uid="{3B787898-9FD3-4FDE-85C9-F00960C3F62A}"/>
    <cellStyle name="Comma 4 2 3" xfId="67" xr:uid="{B9F9C50E-2F47-4B06-9ED8-2CF0B1D4A00E}"/>
    <cellStyle name="Comma 4 3" xfId="68" xr:uid="{CAC67E03-4626-455E-8E69-F1C2C921E125}"/>
    <cellStyle name="Comma 4 3 2" xfId="69" xr:uid="{AE46AA66-EB73-425C-ACD2-D34E4D8200CF}"/>
    <cellStyle name="Comma 4 4" xfId="70" xr:uid="{4915F778-AEC0-4B4C-AA7A-367A61898975}"/>
    <cellStyle name="Comma 5" xfId="71" xr:uid="{1ADED457-E060-42C8-9EF3-CAB32583E67C}"/>
    <cellStyle name="Comma 5 2" xfId="72" xr:uid="{0D1E6D14-ED81-4260-8C93-E8D3EA703C21}"/>
    <cellStyle name="Comma 5 2 2" xfId="73" xr:uid="{2F688650-4382-4FC8-8DB2-E0DCF34DE9A1}"/>
    <cellStyle name="Comma 5 3" xfId="74" xr:uid="{FE4EB827-DF3E-49DA-95A7-396A21812EF9}"/>
    <cellStyle name="Comma 5 4" xfId="75" xr:uid="{F632775F-33FD-45B5-9DB8-B86083B9DA48}"/>
    <cellStyle name="Comma 6" xfId="76" xr:uid="{A1C1DB98-ED1A-4618-BA55-1BD149C645BB}"/>
    <cellStyle name="Comma 6 2" xfId="77" xr:uid="{FFB8A5EA-6E7F-4594-9D05-E79568F809B7}"/>
    <cellStyle name="Comma 6 2 2" xfId="78" xr:uid="{8C955210-B78F-45DB-8602-99C1A0CE2E45}"/>
    <cellStyle name="Comma 6 3" xfId="79" xr:uid="{77948FE0-F2C4-4AAF-8B0B-4B560B75420B}"/>
    <cellStyle name="Comma 7" xfId="80" xr:uid="{4E6E243A-FB67-4869-9F6B-81ABAC7B13D4}"/>
    <cellStyle name="Comma 7 2" xfId="81" xr:uid="{B5EC2984-9FEC-415A-9FC1-D16A311FE8D3}"/>
    <cellStyle name="Comma 7 2 2" xfId="82" xr:uid="{93519086-4D13-441A-85C9-F425379E9F4E}"/>
    <cellStyle name="Comma 8" xfId="83" xr:uid="{27FD554E-7369-43EB-B690-ADDF1C6ACB71}"/>
    <cellStyle name="Comma 8 2" xfId="84" xr:uid="{AEE4E604-A836-4DCB-AA1A-09877B8CF279}"/>
    <cellStyle name="Comma 8 2 2" xfId="85" xr:uid="{F71371A6-697B-4593-97F9-EBF91B514960}"/>
    <cellStyle name="Comma 9" xfId="86" xr:uid="{C5B4073A-B1BC-4A1F-B1E5-634AC2325F85}"/>
    <cellStyle name="Comma 9 2" xfId="87" xr:uid="{1B49E5BD-B4C7-4DCE-AE4D-B6DEC9F92B34}"/>
    <cellStyle name="Currency 2" xfId="88" xr:uid="{00CF850F-FF42-446D-8114-EEFA91F1C651}"/>
    <cellStyle name="Currency 2 2" xfId="89" xr:uid="{3AE97B50-3176-4A9C-9146-0EF238FE61C4}"/>
    <cellStyle name="Currency 2 3" xfId="90" xr:uid="{50DC8166-F16B-49EB-9227-B0BE77A47321}"/>
    <cellStyle name="Currency 3" xfId="91" xr:uid="{645CB28B-D72C-4061-8CD7-54592652EDD2}"/>
    <cellStyle name="Currency 3 2" xfId="92" xr:uid="{33D20A47-CF4B-496F-9DF9-4D15D26446B1}"/>
    <cellStyle name="Currency 3 2 2" xfId="93" xr:uid="{9E09EAFD-E355-4C4E-9B41-024CFB6F7407}"/>
    <cellStyle name="Currency 3 3" xfId="94" xr:uid="{0B4EA909-DCA2-4088-8B1F-3EE909815C6A}"/>
    <cellStyle name="Currency 4" xfId="95" xr:uid="{EEC1D554-79A6-45DD-B748-C619EC843DD1}"/>
    <cellStyle name="Currency 4 2" xfId="96" xr:uid="{7EE2EE65-3AEE-4B6C-BC1F-8D687AF5CB66}"/>
    <cellStyle name="Currency 4 2 2" xfId="97" xr:uid="{C520988B-E0FD-4376-AD10-769E7D2BA93C}"/>
    <cellStyle name="Currency 4 3" xfId="98" xr:uid="{92957EEB-9EF0-4CEB-BDD8-CCDDD1B043CA}"/>
    <cellStyle name="Currency 5" xfId="99" xr:uid="{260BF88A-0493-44BC-B226-477F6DEF8D6B}"/>
    <cellStyle name="Currency 5 2" xfId="100" xr:uid="{789B3130-F878-48FA-B919-EB86A169D1FB}"/>
    <cellStyle name="Currency 6" xfId="101" xr:uid="{71E89D90-26AB-4A92-A609-2F093911C06C}"/>
    <cellStyle name="Explanatory Text 2" xfId="102" xr:uid="{85B83DD6-AACB-4941-A962-49154C0F150E}"/>
    <cellStyle name="Good 2" xfId="103" xr:uid="{0C8A5876-04F0-43EA-9584-876A74B89B52}"/>
    <cellStyle name="Heading 1 2" xfId="104" xr:uid="{9659DDCB-9A1C-4B72-8D3F-B6CBCD3805C1}"/>
    <cellStyle name="Heading 2 2" xfId="105" xr:uid="{00ED3927-23F8-456D-909B-8EC6663DDCFD}"/>
    <cellStyle name="Heading 3 2" xfId="106" xr:uid="{642F23B4-9591-4BBB-BC8D-2F7274860D3C}"/>
    <cellStyle name="Heading 4 2" xfId="107" xr:uid="{A0A03939-0134-42BB-A4B2-9CBD775B9F62}"/>
    <cellStyle name="Hyperlink" xfId="108" builtinId="8"/>
    <cellStyle name="Hyperlink 2" xfId="109" xr:uid="{B85BEAA6-A22D-4533-8B9D-3005CA9F632A}"/>
    <cellStyle name="Input 2" xfId="110" xr:uid="{34708106-2D0F-43AF-9378-8CCFA1564BB0}"/>
    <cellStyle name="Input 2 2" xfId="111" xr:uid="{FCF5FF4B-D8E3-4BB3-80A1-8C77BE9146DF}"/>
    <cellStyle name="Input 2 3" xfId="112" xr:uid="{FAFC3B58-F0E0-436A-90F1-932D7A6CB97E}"/>
    <cellStyle name="Linked Cell 2" xfId="113" xr:uid="{6850BA8C-2419-4235-90FC-B3A94BD957C2}"/>
    <cellStyle name="Neutral 2" xfId="114" xr:uid="{E47F0CDE-9A94-439E-8341-0B69ADD0A0BB}"/>
    <cellStyle name="Normal" xfId="0" builtinId="0"/>
    <cellStyle name="Normal 10" xfId="115" xr:uid="{D292D44B-EBBA-4782-89E6-40A7D494F3BC}"/>
    <cellStyle name="Normal 10 2" xfId="116" xr:uid="{E39032F2-6FD3-4CEF-9F30-F9FA131F3976}"/>
    <cellStyle name="Normal 10 3" xfId="117" xr:uid="{1FF57AFF-36C4-4634-9B11-B06EA2A5E495}"/>
    <cellStyle name="Normal 10 4" xfId="118" xr:uid="{3CF7D8AC-F1CB-4A17-98DE-FE30A178DE22}"/>
    <cellStyle name="Normal 11" xfId="119" xr:uid="{E7813BA0-7B8D-4B3B-8E13-7DED643DE5A0}"/>
    <cellStyle name="Normal 12" xfId="120" xr:uid="{7AFC558B-68DA-48C6-B531-D220AFB2D9AA}"/>
    <cellStyle name="Normal 13" xfId="121" xr:uid="{80FFACAD-13D5-436D-9FE0-28930403712F}"/>
    <cellStyle name="Normal 2" xfId="122" xr:uid="{3A64A62B-6DA9-43E7-9A88-B85F2B4E1427}"/>
    <cellStyle name="Normal 2 2" xfId="123" xr:uid="{B3405729-0F89-4FE3-AB3F-76078B6E0A9B}"/>
    <cellStyle name="Normal 2 2 2" xfId="124" xr:uid="{7DAAB76C-E039-48CC-AC6C-5C1A17E8913A}"/>
    <cellStyle name="Normal 2 2 2 2" xfId="125" xr:uid="{48FFC02E-1EEF-44D4-8CFE-E1434D2B830A}"/>
    <cellStyle name="Normal 2 2 3" xfId="126" xr:uid="{ECADB47E-9F94-44B0-8617-6BF84BA03F77}"/>
    <cellStyle name="Normal 2 2 4" xfId="127" xr:uid="{939A67B5-9981-4839-B40F-BE1C39EA1AA7}"/>
    <cellStyle name="Normal 2 3" xfId="128" xr:uid="{659E0CAA-F40B-4EBD-BD87-7296AEECB284}"/>
    <cellStyle name="Normal 2 3 2" xfId="129" xr:uid="{2D9E2CFC-1DF0-4617-B1FB-81A8060F54B9}"/>
    <cellStyle name="Normal 2 3 3" xfId="130" xr:uid="{39D73FE9-A868-4510-8095-B6B82173BFB5}"/>
    <cellStyle name="Normal 2 4" xfId="131" xr:uid="{25294669-59C3-4775-951E-575F8EE28CB9}"/>
    <cellStyle name="Normal 2 40" xfId="132" xr:uid="{5D91F407-400E-418E-A560-3D989A07F8C3}"/>
    <cellStyle name="Normal 2 5" xfId="133" xr:uid="{2D19B353-FB4E-4B7D-B14D-362BBD5020D1}"/>
    <cellStyle name="Normal 2 6" xfId="134" xr:uid="{0ECAA33C-626B-4036-80E2-2A49B6690EC7}"/>
    <cellStyle name="Normal 2 7" xfId="135" xr:uid="{80B86E59-F9CB-42A7-B042-50CA32BE6C8B}"/>
    <cellStyle name="Normal 2 8" xfId="136" xr:uid="{907A3B47-BECC-4331-95A5-8B7917A02494}"/>
    <cellStyle name="Normal 28" xfId="137" xr:uid="{460770A5-44E6-45B7-A2E5-E35E2886A40D}"/>
    <cellStyle name="Normal 29" xfId="138" xr:uid="{108299A0-5647-41C0-9E16-E8DD68AD670B}"/>
    <cellStyle name="Normal 29 2" xfId="139" xr:uid="{2C7E952A-7B13-442F-A23E-F4971EB795E0}"/>
    <cellStyle name="Normal 3" xfId="140" xr:uid="{7C47FBA5-2C4F-4777-9C4E-C77FCD19C3EE}"/>
    <cellStyle name="Normal 3 2" xfId="141" xr:uid="{80C75947-0CC8-4B32-8229-213CCB00E937}"/>
    <cellStyle name="Normal 3 2 2" xfId="142" xr:uid="{4287743A-0A3B-4886-BF1E-775857E827FF}"/>
    <cellStyle name="Normal 3 2 3" xfId="143" xr:uid="{5FD23F75-9E94-4C52-97D5-60EC3680DB98}"/>
    <cellStyle name="Normal 4" xfId="144" xr:uid="{30574CAC-A56B-4F81-9428-FE1C00F1D762}"/>
    <cellStyle name="Normal 4 2" xfId="145" xr:uid="{12A827B2-5AB4-43A3-A711-B1DC29A80323}"/>
    <cellStyle name="Normal 5" xfId="146" xr:uid="{5FCE9C89-EA1D-49CE-A3F5-7ADB2F01AFF7}"/>
    <cellStyle name="Normal 5 2" xfId="147" xr:uid="{80413875-8F28-42DE-8057-39368495616F}"/>
    <cellStyle name="Normal 5 3" xfId="148" xr:uid="{FE23E7D3-A3EB-4E98-B3AA-2759D9734330}"/>
    <cellStyle name="Normal 5 4" xfId="149" xr:uid="{0837E0A9-ABE2-4848-A310-5CB1BE91CCD0}"/>
    <cellStyle name="Normal 6" xfId="150" xr:uid="{4ED22BD6-79FB-4356-AF55-8E514BB9409F}"/>
    <cellStyle name="Normal 6 2" xfId="151" xr:uid="{71912382-1E01-4D24-A0C1-5C0B11C23C46}"/>
    <cellStyle name="Normal 6 3" xfId="152" xr:uid="{483B1C93-3753-43E2-9547-DCA9B48D444B}"/>
    <cellStyle name="Normal 7" xfId="153" xr:uid="{93828055-9540-46BF-AB77-2578EE0DE593}"/>
    <cellStyle name="Normal 7 2" xfId="154" xr:uid="{81990049-4C44-47F6-99D4-56A2D48ADFE3}"/>
    <cellStyle name="Normal 8" xfId="155" xr:uid="{FA7E125C-50DA-44CF-B483-1A7E7732B1F6}"/>
    <cellStyle name="Normal 8 2" xfId="156" xr:uid="{E70991C9-A98D-4082-B754-780AEAD8933F}"/>
    <cellStyle name="Normal 9" xfId="157" xr:uid="{CFC0B874-BCE6-4123-96DC-07C72FAD7AD1}"/>
    <cellStyle name="Normal 9 2" xfId="158" xr:uid="{786B035A-B4B1-4275-A8D0-2AA8D582D2DD}"/>
    <cellStyle name="Normal 9 3" xfId="159" xr:uid="{A110C741-6CAF-48CE-8862-37B6C1B310C4}"/>
    <cellStyle name="Normal_Dfenumb" xfId="160" xr:uid="{A7293606-D16D-4DAF-A3D0-DB0B071F45AE}"/>
    <cellStyle name="Note 2" xfId="161" xr:uid="{D7E5B191-F10D-4F62-B4F0-49FF427FFA54}"/>
    <cellStyle name="Note 2 2" xfId="162" xr:uid="{F979AF8C-DD42-4CAB-9E19-74D4E76EF098}"/>
    <cellStyle name="Note 2 2 2" xfId="163" xr:uid="{ED709E96-F22A-46D4-AF95-85EBAF031395}"/>
    <cellStyle name="Note 3" xfId="164" xr:uid="{9B526E11-108D-44FC-BF6E-0D7DFD804760}"/>
    <cellStyle name="Note 4" xfId="165" xr:uid="{B4F7FD63-6FA1-4FBA-838A-A0E020ABF5B5}"/>
    <cellStyle name="Output 2" xfId="166" xr:uid="{F92B9ADB-109D-48DA-87DE-86C566956983}"/>
    <cellStyle name="Output 2 2" xfId="167" xr:uid="{A8AC07F3-4D2B-412F-B937-2C22A2CA5604}"/>
    <cellStyle name="Output 2 2 2" xfId="168" xr:uid="{2B4EB745-ACE5-4FC7-973B-D086CFA2C2E8}"/>
    <cellStyle name="Percent" xfId="169" builtinId="5"/>
    <cellStyle name="Percent 2" xfId="170" xr:uid="{080BF31C-7068-4B0B-B361-B92D4FDD044D}"/>
    <cellStyle name="Percent 2 2" xfId="171" xr:uid="{D5106E05-07E3-4202-8C01-9070446CC0CC}"/>
    <cellStyle name="Percent 2 3" xfId="172" xr:uid="{413DAE7D-8E21-48E7-BAFE-5CFC7B9D1845}"/>
    <cellStyle name="Percent 3" xfId="173" xr:uid="{90C8F4F4-1691-4F4D-9BBA-6B51305AD0B7}"/>
    <cellStyle name="Percent 3 2" xfId="174" xr:uid="{2AB17134-A646-443A-B349-D41DB7E6C246}"/>
    <cellStyle name="Percent 4" xfId="175" xr:uid="{933FDEEA-B300-4882-8A2B-EDA42B526C84}"/>
    <cellStyle name="Percent 5" xfId="176" xr:uid="{58CD7081-279C-40D4-8F21-1EF09DB61D56}"/>
    <cellStyle name="Percent 6" xfId="177" xr:uid="{C06F1967-DF9F-4408-B5AD-A950F1E042BC}"/>
    <cellStyle name="Percent 6 2" xfId="178" xr:uid="{693084F2-AC71-4D18-A875-BC25E1D33DB1}"/>
    <cellStyle name="Percent 7" xfId="179" xr:uid="{F0CEEE2B-893F-4A72-9B59-41FBE87E8521}"/>
    <cellStyle name="Title 2" xfId="180" xr:uid="{68953DC3-3FB9-414B-A52D-D8E4C68E6F6F}"/>
    <cellStyle name="Total 2" xfId="181" xr:uid="{E4E0026C-B3A9-43D7-9DBF-1A198A10BFBD}"/>
    <cellStyle name="Total 2 2" xfId="182" xr:uid="{7DFB1554-F514-45EE-9AF5-15A040FA95EB}"/>
    <cellStyle name="Total 2 2 2" xfId="183" xr:uid="{2D22F0FE-C725-4E24-BCD6-934A1D6BAD3E}"/>
    <cellStyle name="Warning Text 2" xfId="184" xr:uid="{3E24F7BE-684D-4FAB-A373-485084ACF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104775</xdr:colOff>
      <xdr:row>13</xdr:row>
      <xdr:rowOff>36512</xdr:rowOff>
    </xdr:from>
    <xdr:to>
      <xdr:col>8</xdr:col>
      <xdr:colOff>2397</xdr:colOff>
      <xdr:row>19</xdr:row>
      <xdr:rowOff>589</xdr:rowOff>
    </xdr:to>
    <xdr:sp macro="" textlink="">
      <xdr:nvSpPr>
        <xdr:cNvPr id="6145" name="Oval 9">
          <a:extLst>
            <a:ext uri="{FF2B5EF4-FFF2-40B4-BE49-F238E27FC236}">
              <a16:creationId xmlns:a16="http://schemas.microsoft.com/office/drawing/2014/main" id="{33AA7A05-DBC2-1F51-23D2-562A9443B1C8}"/>
            </a:ext>
          </a:extLst>
        </xdr:cNvPr>
        <xdr:cNvSpPr>
          <a:spLocks noChangeAspect="1" noChangeArrowheads="1"/>
        </xdr:cNvSpPr>
      </xdr:nvSpPr>
      <xdr:spPr bwMode="auto">
        <a:xfrm>
          <a:off x="3695700" y="2527300"/>
          <a:ext cx="1036328" cy="1044598"/>
        </a:xfrm>
        <a:prstGeom prst="ellipse">
          <a:avLst/>
        </a:prstGeom>
        <a:solidFill>
          <a:srgbClr xmlns:mc="http://schemas.openxmlformats.org/markup-compatibility/2006" xmlns:a14="http://schemas.microsoft.com/office/drawing/2010/main" val="C0C0C0" mc:Ignorable="a14" a14:legacySpreadsheetColorIndex="22"/>
        </a:solidFill>
        <a:ln w="19050">
          <a:solidFill>
            <a:srgbClr xmlns:mc="http://schemas.openxmlformats.org/markup-compatibility/2006" xmlns:a14="http://schemas.microsoft.com/office/drawing/2010/main" val="0000FF" mc:Ignorable="a14" a14:legacySpreadsheetColorIndex="12"/>
          </a:solidFill>
          <a:round/>
          <a:headEnd/>
          <a:tailEnd/>
        </a:ln>
        <a:effectLst/>
      </xdr:spPr>
      <xdr:txBody>
        <a:bodyPr vertOverflow="clip" wrap="square" lIns="27432" tIns="27432" rIns="27432" bIns="0" anchor="t" upright="1"/>
        <a:lstStyle/>
        <a:p>
          <a:pPr algn="ctr" rtl="0">
            <a:defRPr sz="1000"/>
          </a:pPr>
          <a:r>
            <a:rPr lang="en-GB" sz="1100" b="1" i="0" u="none" strike="noStrike" baseline="0">
              <a:solidFill>
                <a:srgbClr val="000000"/>
              </a:solidFill>
              <a:latin typeface="Arial"/>
              <a:cs typeface="Arial"/>
            </a:rPr>
            <a:t>Save Budget Return</a:t>
          </a:r>
          <a:endParaRPr lang="en-GB" sz="1000" b="0" i="0" u="none" strike="noStrike" baseline="0">
            <a:solidFill>
              <a:srgbClr val="000000"/>
            </a:solidFill>
            <a:latin typeface="Arial"/>
            <a:cs typeface="Arial"/>
          </a:endParaRPr>
        </a:p>
        <a:p>
          <a:pPr algn="ctr" rtl="0">
            <a:defRPr sz="1000"/>
          </a:pPr>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3761</xdr:colOff>
      <xdr:row>4</xdr:row>
      <xdr:rowOff>1587</xdr:rowOff>
    </xdr:from>
    <xdr:to>
      <xdr:col>5</xdr:col>
      <xdr:colOff>2671</xdr:colOff>
      <xdr:row>10</xdr:row>
      <xdr:rowOff>4905</xdr:rowOff>
    </xdr:to>
    <xdr:sp macro="[0]!printreport" textlink="">
      <xdr:nvSpPr>
        <xdr:cNvPr id="3092" name="Oval 20">
          <a:extLst>
            <a:ext uri="{FF2B5EF4-FFF2-40B4-BE49-F238E27FC236}">
              <a16:creationId xmlns:a16="http://schemas.microsoft.com/office/drawing/2014/main" id="{B12AD0C2-8986-A42D-36EB-0ADA9FB236DC}"/>
            </a:ext>
          </a:extLst>
        </xdr:cNvPr>
        <xdr:cNvSpPr>
          <a:spLocks noChangeAspect="1" noChangeArrowheads="1"/>
        </xdr:cNvSpPr>
      </xdr:nvSpPr>
      <xdr:spPr bwMode="auto">
        <a:xfrm>
          <a:off x="1981200" y="619125"/>
          <a:ext cx="1047750" cy="962025"/>
        </a:xfrm>
        <a:prstGeom prst="ellipse">
          <a:avLst/>
        </a:prstGeom>
        <a:solidFill>
          <a:srgbClr xmlns:mc="http://schemas.openxmlformats.org/markup-compatibility/2006" xmlns:a14="http://schemas.microsoft.com/office/drawing/2010/main" val="C0C0C0" mc:Ignorable="a14" a14:legacySpreadsheetColorIndex="22"/>
        </a:solidFill>
        <a:ln w="19050">
          <a:solidFill>
            <a:srgbClr xmlns:mc="http://schemas.openxmlformats.org/markup-compatibility/2006" xmlns:a14="http://schemas.microsoft.com/office/drawing/2010/main" val="0000FF" mc:Ignorable="a14" a14:legacySpreadsheetColorIndex="12"/>
          </a:solidFill>
          <a:round/>
          <a:headEnd/>
          <a:tailEnd/>
        </a:ln>
        <a:effectLst/>
      </xdr:spPr>
      <xdr:txBody>
        <a:bodyPr vertOverflow="clip" wrap="square" lIns="36576" tIns="27432" rIns="36576" bIns="0" anchor="t" upright="1"/>
        <a:lstStyle/>
        <a:p>
          <a:pPr algn="ctr" rtl="0">
            <a:defRPr sz="1000"/>
          </a:pPr>
          <a:r>
            <a:rPr lang="en-GB" sz="1200" b="1" i="0" u="none" strike="noStrike" baseline="0">
              <a:solidFill>
                <a:srgbClr val="000000"/>
              </a:solidFill>
              <a:latin typeface="Arial"/>
              <a:cs typeface="Arial"/>
            </a:rPr>
            <a:t>Print Reports</a:t>
          </a:r>
          <a:endParaRPr lang="en-GB"/>
        </a:p>
      </xdr:txBody>
    </xdr:sp>
    <xdr:clientData/>
  </xdr:twoCellAnchor>
  <xdr:twoCellAnchor>
    <xdr:from>
      <xdr:col>0</xdr:col>
      <xdr:colOff>850265</xdr:colOff>
      <xdr:row>3</xdr:row>
      <xdr:rowOff>160020</xdr:rowOff>
    </xdr:from>
    <xdr:to>
      <xdr:col>2</xdr:col>
      <xdr:colOff>34688</xdr:colOff>
      <xdr:row>9</xdr:row>
      <xdr:rowOff>160619</xdr:rowOff>
    </xdr:to>
    <xdr:sp macro="[0]!Savebudget" textlink="">
      <xdr:nvSpPr>
        <xdr:cNvPr id="3093" name="SaveOval">
          <a:extLst>
            <a:ext uri="{FF2B5EF4-FFF2-40B4-BE49-F238E27FC236}">
              <a16:creationId xmlns:a16="http://schemas.microsoft.com/office/drawing/2014/main" id="{16638AAC-4BEE-FC45-8DA4-C62AE5609B36}"/>
            </a:ext>
          </a:extLst>
        </xdr:cNvPr>
        <xdr:cNvSpPr>
          <a:spLocks noChangeAspect="1" noChangeArrowheads="1"/>
        </xdr:cNvSpPr>
      </xdr:nvSpPr>
      <xdr:spPr bwMode="auto">
        <a:xfrm>
          <a:off x="352425" y="638175"/>
          <a:ext cx="1047750" cy="952500"/>
        </a:xfrm>
        <a:prstGeom prst="ellipse">
          <a:avLst/>
        </a:prstGeom>
        <a:solidFill>
          <a:srgbClr xmlns:mc="http://schemas.openxmlformats.org/markup-compatibility/2006" xmlns:a14="http://schemas.microsoft.com/office/drawing/2010/main" val="C0C0C0" mc:Ignorable="a14" a14:legacySpreadsheetColorIndex="22"/>
        </a:solidFill>
        <a:ln w="19050">
          <a:solidFill>
            <a:srgbClr xmlns:mc="http://schemas.openxmlformats.org/markup-compatibility/2006" xmlns:a14="http://schemas.microsoft.com/office/drawing/2010/main" val="0000FF" mc:Ignorable="a14" a14:legacySpreadsheetColorIndex="12"/>
          </a:solidFill>
          <a:round/>
          <a:headEnd/>
          <a:tailEnd/>
        </a:ln>
        <a:effectLst/>
      </xdr:spPr>
      <xdr:txBody>
        <a:bodyPr vertOverflow="clip" wrap="square" lIns="27432" tIns="27432" rIns="27432" bIns="0" anchor="t" upright="1"/>
        <a:lstStyle/>
        <a:p>
          <a:pPr algn="ctr" rtl="0">
            <a:lnSpc>
              <a:spcPts val="1200"/>
            </a:lnSpc>
            <a:defRPr sz="1000"/>
          </a:pPr>
          <a:r>
            <a:rPr lang="en-GB" sz="1100" b="1" i="0" u="none" strike="noStrike" baseline="0">
              <a:solidFill>
                <a:srgbClr val="000000"/>
              </a:solidFill>
              <a:latin typeface="Arial"/>
              <a:cs typeface="Arial"/>
            </a:rPr>
            <a:t>Save Budget Return</a:t>
          </a:r>
          <a:endParaRPr lang="en-GB" sz="1000" b="0" i="0" u="none" strike="noStrike" baseline="0">
            <a:solidFill>
              <a:srgbClr val="000000"/>
            </a:solidFill>
            <a:latin typeface="Arial"/>
            <a:cs typeface="Arial"/>
          </a:endParaRPr>
        </a:p>
        <a:p>
          <a:pPr algn="ctr" rtl="0">
            <a:lnSpc>
              <a:spcPts val="1300"/>
            </a:lnSpc>
            <a:defRPr sz="1000"/>
          </a:pPr>
          <a:endParaRPr lang="en-GB"/>
        </a:p>
      </xdr:txBody>
    </xdr:sp>
    <xdr:clientData/>
  </xdr:twoCellAnchor>
  <xdr:twoCellAnchor>
    <xdr:from>
      <xdr:col>4</xdr:col>
      <xdr:colOff>312737</xdr:colOff>
      <xdr:row>20</xdr:row>
      <xdr:rowOff>38100</xdr:rowOff>
    </xdr:from>
    <xdr:to>
      <xdr:col>5</xdr:col>
      <xdr:colOff>424</xdr:colOff>
      <xdr:row>21</xdr:row>
      <xdr:rowOff>3401</xdr:rowOff>
    </xdr:to>
    <xdr:sp macro="[0]!ReturnUpload" textlink="">
      <xdr:nvSpPr>
        <xdr:cNvPr id="3094" name="Oval 22">
          <a:extLst>
            <a:ext uri="{FF2B5EF4-FFF2-40B4-BE49-F238E27FC236}">
              <a16:creationId xmlns:a16="http://schemas.microsoft.com/office/drawing/2014/main" id="{A4A805A1-30C2-6545-C9B8-66EABFB40FCC}"/>
            </a:ext>
          </a:extLst>
        </xdr:cNvPr>
        <xdr:cNvSpPr>
          <a:spLocks noChangeArrowheads="1"/>
        </xdr:cNvSpPr>
      </xdr:nvSpPr>
      <xdr:spPr bwMode="auto">
        <a:xfrm>
          <a:off x="2809875" y="3981450"/>
          <a:ext cx="476250" cy="142875"/>
        </a:xfrm>
        <a:prstGeom prst="ellipse">
          <a:avLst/>
        </a:prstGeom>
        <a:solidFill>
          <a:srgbClr xmlns:mc="http://schemas.openxmlformats.org/markup-compatibility/2006" xmlns:a14="http://schemas.microsoft.com/office/drawing/2010/main" val="C0C0C0" mc:Ignorable="a14" a14:legacySpreadsheetColorIndex="22"/>
        </a:solidFill>
        <a:ln w="19050">
          <a:solidFill>
            <a:srgbClr xmlns:mc="http://schemas.openxmlformats.org/markup-compatibility/2006" xmlns:a14="http://schemas.microsoft.com/office/drawing/2010/main" val="0000FF" mc:Ignorable="a14" a14:legacySpreadsheetColorIndex="12"/>
          </a:solidFill>
          <a:round/>
          <a:headEnd/>
          <a:tailEnd/>
        </a:ln>
        <a:effectLst/>
      </xdr:spPr>
      <xdr:txBody>
        <a:bodyPr vertOverflow="clip" wrap="square" lIns="27432" tIns="18288" rIns="0" bIns="0" anchor="t" upright="1"/>
        <a:lstStyle/>
        <a:p>
          <a:pPr algn="l" rtl="0">
            <a:defRPr sz="1000"/>
          </a:pPr>
          <a:r>
            <a:rPr lang="en-GB" sz="600" b="0" i="0" u="none" strike="noStrike" baseline="0">
              <a:solidFill>
                <a:srgbClr val="000000"/>
              </a:solidFill>
              <a:latin typeface="Arial"/>
              <a:cs typeface="Arial"/>
            </a:rPr>
            <a:t>Upload</a:t>
          </a:r>
          <a:endParaRPr lang="en-GB"/>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ealing-tc.gov.uk\Share\BURSARIAL%20SERVICES\Bursarial\Budgets\20%20-%2021%20Budget%20Information\Master%20BUDGET%20PLANNER%202020%2007.0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 Guidance Notes"/>
      <sheetName val="2. 5 Year Summary"/>
      <sheetName val="3. 5 Year Detailed Budget Plan"/>
      <sheetName val="4. 20-21 Monitoring Summary"/>
      <sheetName val="5. Charts"/>
      <sheetName val="5a. Efficiency Metrics"/>
      <sheetName val="6. Cash flow management"/>
      <sheetName val="6a. Cash flow management"/>
      <sheetName val="7. 20-21 Detailed Monitoring"/>
      <sheetName val="8. Staff Forecast"/>
      <sheetName val="9. Staff Cost Calculator"/>
      <sheetName val="10. High Needs Income"/>
      <sheetName val="11. Grant Income Estimate"/>
      <sheetName val="12. EY Income"/>
      <sheetName val="13. 2020-21 Control"/>
      <sheetName val="14. 2020-21 Governance"/>
      <sheetName val="14.a Signed Budget Sheet "/>
      <sheetName val="15. Teaching Est"/>
      <sheetName val="16. APTC Est"/>
      <sheetName val="17. Manual Est"/>
      <sheetName val="18. Other Est"/>
      <sheetName val="19. NFF TOOL"/>
      <sheetName val="20. Split budgets"/>
      <sheetName val="21. Additional workings"/>
      <sheetName val="22. Cumulative Expense"/>
      <sheetName val="23. Cumulative Expense Final"/>
      <sheetName val="23. Apr Salary New pts"/>
      <sheetName val="Reports"/>
      <sheetName val="Upload"/>
      <sheetName val="Maternity Calculator"/>
      <sheetName val="Metric Threshold Data"/>
      <sheetName val="Schedules"/>
      <sheetName val="NEW ISB 2020-21"/>
      <sheetName val="nff tool calcs tq"/>
      <sheetName val="Budget Allocation"/>
      <sheetName val="Acc-CC"/>
      <sheetName val="Salary data"/>
      <sheetName val="18 - 19 Uni Hr + 15 Ext"/>
      <sheetName val="Pro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6">
          <cell r="H6">
            <v>2171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19050"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19050"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publications/national-insurance-contributions-nics-grant-and-early-years-national-insurance-contributions-ey-nics-grant-for-2025-to-2026" TargetMode="External"/><Relationship Id="rId2" Type="http://schemas.openxmlformats.org/officeDocument/2006/relationships/hyperlink" Target="https://www.gov.uk/government/publications/school-teachers-review-body-remit-letter-for-2025" TargetMode="External"/><Relationship Id="rId1" Type="http://schemas.openxmlformats.org/officeDocument/2006/relationships/hyperlink" Target="https://www.gov.uk/government/publications/school-teachers-pay-and-condition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A542C-C7E9-482E-8D48-0E113620B331}">
  <sheetPr codeName="Sheet9">
    <pageSetUpPr fitToPage="1"/>
  </sheetPr>
  <dimension ref="A1:P64"/>
  <sheetViews>
    <sheetView showGridLines="0" topLeftCell="A22" workbookViewId="0">
      <selection activeCell="D62" sqref="D62"/>
    </sheetView>
  </sheetViews>
  <sheetFormatPr defaultRowHeight="12.75" x14ac:dyDescent="0.2"/>
  <cols>
    <col min="1" max="16384" width="9.140625" style="119"/>
  </cols>
  <sheetData>
    <row r="1" spans="1:13" ht="15.75" x14ac:dyDescent="0.25">
      <c r="A1" s="120" t="s">
        <v>257</v>
      </c>
      <c r="B1" s="313"/>
      <c r="C1" s="313"/>
      <c r="D1" s="313"/>
      <c r="E1" s="313"/>
      <c r="F1" s="313"/>
      <c r="G1" s="313"/>
      <c r="H1" s="313"/>
      <c r="I1" s="314" t="s">
        <v>427</v>
      </c>
      <c r="J1" s="314"/>
      <c r="K1" s="314"/>
      <c r="L1" s="314"/>
      <c r="M1" s="314"/>
    </row>
    <row r="2" spans="1:13" s="118" customFormat="1" ht="15.75" x14ac:dyDescent="0.25">
      <c r="A2" s="315"/>
      <c r="B2" s="315"/>
      <c r="C2" s="315"/>
      <c r="D2" s="315"/>
      <c r="E2" s="315"/>
      <c r="F2" s="315"/>
      <c r="G2" s="315"/>
      <c r="H2" s="315"/>
      <c r="I2" s="315"/>
      <c r="J2" s="315"/>
      <c r="K2" s="315"/>
      <c r="L2" s="315"/>
      <c r="M2" s="315"/>
    </row>
    <row r="3" spans="1:13" s="118" customFormat="1" ht="15.75" x14ac:dyDescent="0.25">
      <c r="A3" s="315"/>
      <c r="B3" s="315"/>
      <c r="C3" s="315"/>
      <c r="D3" s="315"/>
      <c r="E3" s="315"/>
      <c r="F3" s="315"/>
      <c r="G3" s="315"/>
      <c r="H3" s="315"/>
      <c r="I3" s="315"/>
      <c r="J3" s="315"/>
      <c r="K3" s="315"/>
      <c r="L3" s="315"/>
      <c r="M3" s="315"/>
    </row>
    <row r="4" spans="1:13" ht="15.75" x14ac:dyDescent="0.25">
      <c r="A4" s="315" t="s">
        <v>248</v>
      </c>
      <c r="B4" s="314"/>
      <c r="C4" s="314"/>
      <c r="D4" s="314"/>
      <c r="E4" s="314"/>
      <c r="F4" s="314"/>
      <c r="G4" s="314"/>
      <c r="H4" s="314"/>
      <c r="I4" s="314"/>
      <c r="J4" s="314"/>
      <c r="K4" s="314"/>
      <c r="L4" s="314"/>
      <c r="M4" s="314"/>
    </row>
    <row r="5" spans="1:13" ht="15.75" x14ac:dyDescent="0.25">
      <c r="A5" s="315"/>
      <c r="B5" s="314"/>
      <c r="C5" s="314"/>
      <c r="D5" s="314"/>
      <c r="E5" s="314"/>
      <c r="F5" s="314"/>
      <c r="G5" s="314"/>
      <c r="H5" s="314"/>
      <c r="I5" s="314"/>
      <c r="J5" s="314"/>
      <c r="K5" s="314"/>
      <c r="L5" s="314"/>
      <c r="M5" s="314"/>
    </row>
    <row r="6" spans="1:13" ht="15.75" x14ac:dyDescent="0.25">
      <c r="A6" s="316">
        <v>1</v>
      </c>
      <c r="B6" s="314" t="s">
        <v>819</v>
      </c>
      <c r="C6" s="314"/>
      <c r="D6" s="314"/>
      <c r="E6" s="314"/>
      <c r="F6" s="314"/>
      <c r="G6" s="314"/>
      <c r="H6" s="314"/>
      <c r="I6" s="314"/>
      <c r="J6" s="314"/>
      <c r="K6" s="314"/>
      <c r="L6" s="314"/>
      <c r="M6" s="314"/>
    </row>
    <row r="7" spans="1:13" ht="15" x14ac:dyDescent="0.2">
      <c r="A7" s="316"/>
      <c r="B7" s="314" t="s">
        <v>259</v>
      </c>
      <c r="C7" s="314"/>
      <c r="D7" s="314"/>
      <c r="E7" s="314"/>
      <c r="F7" s="314"/>
      <c r="G7" s="314"/>
      <c r="H7" s="314"/>
      <c r="I7" s="314"/>
      <c r="J7" s="314"/>
      <c r="K7" s="314"/>
      <c r="L7" s="314"/>
      <c r="M7" s="314"/>
    </row>
    <row r="8" spans="1:13" ht="15" x14ac:dyDescent="0.2">
      <c r="A8" s="316"/>
      <c r="B8" s="314" t="s">
        <v>258</v>
      </c>
      <c r="C8" s="314"/>
      <c r="D8" s="314"/>
      <c r="E8" s="314"/>
      <c r="F8" s="314"/>
      <c r="G8" s="314"/>
      <c r="H8" s="314"/>
      <c r="I8" s="314"/>
      <c r="J8" s="314"/>
      <c r="K8" s="314"/>
      <c r="L8" s="314"/>
      <c r="M8" s="314"/>
    </row>
    <row r="9" spans="1:13" ht="15" x14ac:dyDescent="0.2">
      <c r="A9" s="316"/>
      <c r="B9" s="314" t="s">
        <v>307</v>
      </c>
      <c r="C9" s="314"/>
      <c r="D9" s="314"/>
      <c r="E9" s="314"/>
      <c r="F9" s="314"/>
      <c r="G9" s="314"/>
      <c r="H9" s="314"/>
      <c r="I9" s="314"/>
      <c r="J9" s="314"/>
      <c r="K9" s="314"/>
      <c r="L9" s="314"/>
      <c r="M9" s="314"/>
    </row>
    <row r="10" spans="1:13" ht="15" x14ac:dyDescent="0.2">
      <c r="A10" s="316"/>
      <c r="B10" s="314" t="s">
        <v>306</v>
      </c>
      <c r="C10" s="314"/>
      <c r="D10" s="314"/>
      <c r="E10" s="314"/>
      <c r="F10" s="314"/>
      <c r="G10" s="314"/>
      <c r="H10" s="314"/>
      <c r="I10" s="314"/>
      <c r="J10" s="314"/>
      <c r="K10" s="314"/>
      <c r="L10" s="314"/>
      <c r="M10" s="314"/>
    </row>
    <row r="11" spans="1:13" ht="15" x14ac:dyDescent="0.2">
      <c r="A11" s="316"/>
      <c r="B11" s="314" t="s">
        <v>826</v>
      </c>
      <c r="C11" s="314"/>
      <c r="D11" s="314"/>
      <c r="E11" s="314"/>
      <c r="F11" s="314"/>
      <c r="G11" s="314"/>
      <c r="H11" s="314"/>
      <c r="I11" s="314"/>
      <c r="J11" s="314"/>
      <c r="K11" s="314"/>
      <c r="L11" s="314"/>
      <c r="M11" s="314"/>
    </row>
    <row r="12" spans="1:13" ht="15" x14ac:dyDescent="0.2">
      <c r="A12" s="316"/>
      <c r="B12" s="314" t="s">
        <v>308</v>
      </c>
      <c r="C12" s="314"/>
      <c r="D12" s="314"/>
      <c r="E12" s="314"/>
      <c r="F12" s="314"/>
      <c r="G12" s="314"/>
      <c r="H12" s="314"/>
      <c r="I12" s="314"/>
      <c r="J12" s="314"/>
      <c r="K12" s="314"/>
      <c r="L12" s="314"/>
      <c r="M12" s="314"/>
    </row>
    <row r="13" spans="1:13" ht="15" x14ac:dyDescent="0.2">
      <c r="A13" s="316"/>
      <c r="B13" s="314"/>
      <c r="C13" s="314"/>
      <c r="D13" s="314"/>
      <c r="E13" s="314"/>
      <c r="F13" s="314"/>
      <c r="G13" s="314"/>
      <c r="H13" s="314"/>
      <c r="I13" s="314"/>
      <c r="J13" s="314"/>
      <c r="K13" s="314"/>
      <c r="L13" s="314"/>
      <c r="M13" s="314"/>
    </row>
    <row r="14" spans="1:13" ht="15" x14ac:dyDescent="0.2">
      <c r="A14" s="316">
        <v>2</v>
      </c>
      <c r="B14" s="314" t="s">
        <v>249</v>
      </c>
      <c r="C14" s="314"/>
      <c r="D14" s="314"/>
      <c r="E14" s="314"/>
      <c r="F14" s="314"/>
      <c r="G14" s="314"/>
      <c r="H14" s="314"/>
      <c r="I14" s="314"/>
      <c r="J14" s="314"/>
      <c r="K14" s="314"/>
      <c r="L14" s="314"/>
      <c r="M14" s="314"/>
    </row>
    <row r="15" spans="1:13" ht="15" x14ac:dyDescent="0.2">
      <c r="A15" s="316"/>
      <c r="B15" s="314"/>
      <c r="C15" s="314"/>
      <c r="D15" s="314"/>
      <c r="E15" s="314"/>
      <c r="F15" s="314"/>
      <c r="G15" s="314"/>
      <c r="H15" s="314"/>
      <c r="I15" s="314"/>
      <c r="J15" s="314"/>
      <c r="K15" s="314"/>
      <c r="L15" s="314"/>
      <c r="M15" s="314"/>
    </row>
    <row r="16" spans="1:13" ht="15" x14ac:dyDescent="0.2">
      <c r="A16" s="316"/>
      <c r="B16" s="314"/>
      <c r="C16" s="314"/>
      <c r="D16" s="314"/>
      <c r="E16" s="314"/>
      <c r="F16" s="314"/>
      <c r="G16" s="314"/>
      <c r="H16" s="314"/>
      <c r="I16" s="314"/>
      <c r="J16" s="314"/>
      <c r="K16" s="314"/>
      <c r="L16" s="314"/>
      <c r="M16" s="314"/>
    </row>
    <row r="17" spans="1:16" ht="15" x14ac:dyDescent="0.2">
      <c r="A17" s="316"/>
      <c r="B17" s="314"/>
      <c r="C17" s="314"/>
      <c r="D17" s="314"/>
      <c r="E17" s="314"/>
      <c r="F17" s="314"/>
      <c r="G17" s="314"/>
      <c r="H17" s="314"/>
      <c r="I17" s="314"/>
      <c r="J17" s="314"/>
      <c r="K17" s="314"/>
      <c r="L17" s="314"/>
      <c r="M17" s="314"/>
    </row>
    <row r="18" spans="1:16" ht="15" x14ac:dyDescent="0.2">
      <c r="A18" s="316"/>
      <c r="B18" s="314"/>
      <c r="C18" s="314"/>
      <c r="D18" s="314"/>
      <c r="E18" s="314"/>
      <c r="F18" s="314"/>
      <c r="G18" s="314"/>
      <c r="H18" s="314"/>
      <c r="I18" s="314"/>
      <c r="J18" s="314"/>
      <c r="K18" s="314"/>
      <c r="L18" s="314"/>
      <c r="M18" s="314"/>
    </row>
    <row r="19" spans="1:16" ht="15" x14ac:dyDescent="0.2">
      <c r="A19" s="316"/>
      <c r="B19" s="314"/>
      <c r="C19" s="314"/>
      <c r="D19" s="314"/>
      <c r="E19" s="314"/>
      <c r="F19" s="314"/>
      <c r="G19" s="314"/>
      <c r="H19" s="314"/>
      <c r="I19" s="314"/>
      <c r="J19" s="314"/>
      <c r="K19" s="314"/>
      <c r="L19" s="314"/>
      <c r="M19" s="314"/>
    </row>
    <row r="20" spans="1:16" ht="15" x14ac:dyDescent="0.2">
      <c r="A20" s="316">
        <v>3</v>
      </c>
      <c r="B20" s="314" t="s">
        <v>889</v>
      </c>
      <c r="C20" s="314"/>
      <c r="D20" s="314"/>
      <c r="E20" s="314"/>
      <c r="F20" s="314"/>
      <c r="G20" s="314"/>
      <c r="H20" s="314"/>
      <c r="I20" s="314"/>
      <c r="J20" s="314"/>
      <c r="K20" s="314"/>
      <c r="L20" s="314"/>
      <c r="M20" s="314"/>
    </row>
    <row r="21" spans="1:16" s="118" customFormat="1" ht="15.75" x14ac:dyDescent="0.25">
      <c r="A21" s="317"/>
      <c r="B21" s="314" t="s">
        <v>309</v>
      </c>
      <c r="C21" s="315"/>
      <c r="D21" s="315"/>
      <c r="E21" s="315"/>
      <c r="F21" s="315"/>
      <c r="G21" s="315"/>
      <c r="H21" s="315"/>
      <c r="I21" s="315"/>
      <c r="J21" s="315"/>
      <c r="K21" s="315"/>
      <c r="L21" s="315"/>
      <c r="M21" s="315"/>
    </row>
    <row r="22" spans="1:16" ht="15" x14ac:dyDescent="0.2">
      <c r="A22" s="316"/>
      <c r="B22" s="314"/>
      <c r="C22" s="314"/>
      <c r="D22" s="314"/>
      <c r="E22" s="314"/>
      <c r="F22" s="314"/>
      <c r="G22" s="314"/>
      <c r="H22" s="314"/>
      <c r="I22" s="314"/>
      <c r="J22" s="314"/>
      <c r="K22" s="314"/>
      <c r="L22" s="314"/>
      <c r="M22" s="314"/>
    </row>
    <row r="23" spans="1:16" ht="15" x14ac:dyDescent="0.2">
      <c r="A23" s="314"/>
      <c r="B23" s="314"/>
      <c r="C23" s="314"/>
      <c r="D23" s="314"/>
      <c r="E23" s="314"/>
      <c r="F23" s="314"/>
      <c r="G23" s="314"/>
      <c r="H23" s="314"/>
      <c r="I23" s="314"/>
      <c r="J23" s="314"/>
      <c r="K23" s="314"/>
      <c r="L23" s="314"/>
      <c r="M23" s="314"/>
    </row>
    <row r="24" spans="1:16" ht="15.75" x14ac:dyDescent="0.25">
      <c r="A24" s="318" t="s">
        <v>459</v>
      </c>
      <c r="B24" s="319"/>
      <c r="C24" s="319"/>
      <c r="D24" s="319"/>
      <c r="E24" s="319"/>
      <c r="F24" s="319"/>
      <c r="G24" s="319"/>
      <c r="H24" s="319"/>
      <c r="I24" s="319"/>
      <c r="J24" s="319"/>
      <c r="K24" s="319"/>
      <c r="L24" s="319"/>
      <c r="M24" s="319"/>
      <c r="N24" s="312"/>
      <c r="O24" s="312"/>
      <c r="P24" s="312"/>
    </row>
    <row r="25" spans="1:16" ht="15.75" x14ac:dyDescent="0.25">
      <c r="A25" s="320">
        <v>4</v>
      </c>
      <c r="B25" s="319" t="s">
        <v>820</v>
      </c>
      <c r="C25" s="319"/>
      <c r="D25" s="319"/>
      <c r="E25" s="319"/>
      <c r="F25" s="319"/>
      <c r="G25" s="319"/>
      <c r="H25" s="319"/>
      <c r="I25" s="319"/>
      <c r="J25" s="319"/>
      <c r="K25" s="319"/>
      <c r="L25" s="319"/>
      <c r="M25" s="319"/>
      <c r="N25" s="312"/>
      <c r="O25" s="312"/>
      <c r="P25" s="312"/>
    </row>
    <row r="26" spans="1:16" ht="15" x14ac:dyDescent="0.2">
      <c r="A26" s="320">
        <v>5</v>
      </c>
      <c r="B26" s="319" t="s">
        <v>461</v>
      </c>
      <c r="C26" s="319"/>
      <c r="D26" s="319"/>
      <c r="E26" s="319"/>
      <c r="F26" s="319"/>
      <c r="G26" s="319"/>
      <c r="H26" s="319"/>
      <c r="I26" s="319"/>
      <c r="J26" s="319"/>
      <c r="K26" s="319"/>
      <c r="L26" s="319"/>
      <c r="M26" s="319"/>
      <c r="N26" s="312"/>
      <c r="O26" s="312"/>
      <c r="P26" s="312"/>
    </row>
    <row r="27" spans="1:16" ht="15.75" x14ac:dyDescent="0.25">
      <c r="A27" s="320">
        <v>6</v>
      </c>
      <c r="B27" s="318" t="s">
        <v>576</v>
      </c>
      <c r="C27" s="319"/>
      <c r="D27" s="319"/>
      <c r="E27" s="319"/>
      <c r="F27" s="319"/>
      <c r="G27" s="319"/>
      <c r="H27" s="319"/>
      <c r="I27" s="319"/>
      <c r="J27" s="319"/>
      <c r="K27" s="319"/>
      <c r="L27" s="319"/>
      <c r="M27" s="319"/>
      <c r="N27" s="312"/>
      <c r="O27" s="312"/>
      <c r="P27" s="312"/>
    </row>
    <row r="28" spans="1:16" ht="15.75" x14ac:dyDescent="0.25">
      <c r="A28" s="320">
        <v>7</v>
      </c>
      <c r="B28" s="318" t="s">
        <v>890</v>
      </c>
      <c r="C28" s="319"/>
      <c r="D28" s="319"/>
      <c r="E28" s="319"/>
      <c r="F28" s="319"/>
      <c r="G28" s="319"/>
      <c r="H28" s="319"/>
      <c r="I28" s="319"/>
      <c r="J28" s="319"/>
      <c r="K28" s="319"/>
      <c r="L28" s="319"/>
      <c r="M28" s="319"/>
      <c r="N28" s="312"/>
      <c r="O28" s="312"/>
      <c r="P28" s="312"/>
    </row>
    <row r="29" spans="1:16" ht="15.75" x14ac:dyDescent="0.25">
      <c r="A29" s="350"/>
      <c r="B29" s="351"/>
      <c r="C29" s="352"/>
      <c r="D29" s="352"/>
      <c r="E29" s="352"/>
      <c r="F29" s="352"/>
      <c r="G29" s="352"/>
      <c r="H29" s="352"/>
      <c r="I29" s="352"/>
      <c r="J29" s="352"/>
      <c r="K29" s="352"/>
      <c r="L29" s="352"/>
      <c r="M29" s="352"/>
      <c r="N29" s="349"/>
      <c r="O29" s="349"/>
      <c r="P29" s="349"/>
    </row>
    <row r="30" spans="1:16" ht="15.75" x14ac:dyDescent="0.25">
      <c r="A30" s="350"/>
      <c r="B30" s="351"/>
      <c r="C30" s="352"/>
      <c r="D30" s="352"/>
      <c r="E30" s="352"/>
      <c r="F30" s="352"/>
      <c r="G30" s="352"/>
      <c r="H30" s="352"/>
      <c r="I30" s="352"/>
      <c r="J30" s="352"/>
      <c r="K30" s="352"/>
      <c r="L30" s="352"/>
      <c r="M30" s="352"/>
      <c r="N30" s="349"/>
      <c r="O30" s="349"/>
      <c r="P30" s="349"/>
    </row>
    <row r="31" spans="1:16" ht="15.75" x14ac:dyDescent="0.25">
      <c r="A31" s="350"/>
      <c r="B31" s="351"/>
      <c r="C31" s="352"/>
      <c r="D31" s="352"/>
      <c r="E31" s="352"/>
      <c r="F31" s="352"/>
      <c r="G31" s="352"/>
      <c r="H31" s="352"/>
      <c r="I31" s="352"/>
      <c r="J31" s="352"/>
      <c r="K31" s="352"/>
      <c r="L31" s="352"/>
      <c r="M31" s="352"/>
      <c r="N31" s="349"/>
      <c r="O31" s="349"/>
      <c r="P31" s="349"/>
    </row>
    <row r="32" spans="1:16" ht="15.75" x14ac:dyDescent="0.25">
      <c r="A32" s="350"/>
      <c r="B32" s="351"/>
      <c r="C32" s="352"/>
      <c r="D32" s="352"/>
      <c r="E32" s="352"/>
      <c r="F32" s="352"/>
      <c r="G32" s="352"/>
      <c r="H32" s="352"/>
      <c r="I32" s="352"/>
      <c r="J32" s="352"/>
      <c r="K32" s="352"/>
      <c r="L32" s="352"/>
      <c r="M32" s="352"/>
      <c r="N32" s="349"/>
      <c r="O32" s="349"/>
      <c r="P32" s="349"/>
    </row>
    <row r="33" spans="1:16" ht="15" x14ac:dyDescent="0.2">
      <c r="A33" s="314"/>
      <c r="B33" s="314"/>
      <c r="C33" s="314"/>
      <c r="D33" s="314"/>
      <c r="E33" s="314"/>
      <c r="F33" s="314"/>
      <c r="G33" s="314"/>
      <c r="H33" s="314"/>
      <c r="I33" s="314"/>
      <c r="J33" s="314"/>
      <c r="K33" s="314"/>
      <c r="L33" s="314"/>
      <c r="M33" s="314"/>
    </row>
    <row r="34" spans="1:16" s="118" customFormat="1" ht="15.75" x14ac:dyDescent="0.25">
      <c r="A34" s="315" t="s">
        <v>250</v>
      </c>
      <c r="B34" s="315"/>
      <c r="C34" s="315"/>
      <c r="D34" s="315"/>
      <c r="E34" s="315"/>
      <c r="F34" s="315"/>
      <c r="G34" s="315"/>
      <c r="H34" s="315"/>
      <c r="I34" s="315"/>
      <c r="J34" s="315"/>
      <c r="K34" s="315"/>
      <c r="L34" s="315"/>
      <c r="M34" s="315"/>
    </row>
    <row r="35" spans="1:16" ht="15.75" x14ac:dyDescent="0.25">
      <c r="A35" s="316">
        <v>8</v>
      </c>
      <c r="B35" s="314" t="s">
        <v>821</v>
      </c>
      <c r="C35" s="314"/>
      <c r="D35" s="314"/>
      <c r="E35" s="314"/>
      <c r="F35" s="314"/>
      <c r="G35" s="314"/>
      <c r="H35" s="314"/>
      <c r="I35" s="314"/>
      <c r="J35" s="314"/>
      <c r="K35" s="314"/>
      <c r="L35" s="314"/>
      <c r="M35" s="314"/>
    </row>
    <row r="36" spans="1:16" ht="16.5" customHeight="1" x14ac:dyDescent="0.2">
      <c r="A36" s="316">
        <v>9</v>
      </c>
      <c r="B36" s="314" t="s">
        <v>825</v>
      </c>
      <c r="C36" s="314"/>
      <c r="D36" s="314"/>
      <c r="E36" s="314"/>
      <c r="F36" s="314"/>
      <c r="G36" s="314"/>
      <c r="H36" s="314"/>
      <c r="I36" s="314"/>
      <c r="J36" s="314"/>
      <c r="K36" s="314"/>
      <c r="L36" s="314"/>
      <c r="M36" s="314"/>
    </row>
    <row r="37" spans="1:16" ht="20.25" customHeight="1" x14ac:dyDescent="0.25">
      <c r="A37" s="320">
        <v>10</v>
      </c>
      <c r="B37" s="318" t="s">
        <v>818</v>
      </c>
      <c r="C37" s="318"/>
      <c r="D37" s="318"/>
      <c r="E37" s="318"/>
      <c r="F37" s="319"/>
      <c r="G37" s="319"/>
      <c r="H37" s="319"/>
      <c r="I37" s="319"/>
      <c r="J37" s="319"/>
      <c r="K37" s="319"/>
      <c r="L37" s="319"/>
      <c r="M37" s="319"/>
      <c r="N37" s="312"/>
      <c r="O37" s="312"/>
      <c r="P37" s="312"/>
    </row>
    <row r="38" spans="1:16" ht="15" x14ac:dyDescent="0.2">
      <c r="A38" s="316">
        <v>11</v>
      </c>
      <c r="B38" s="314" t="s">
        <v>252</v>
      </c>
      <c r="C38" s="314"/>
      <c r="D38" s="314"/>
      <c r="E38" s="314"/>
      <c r="F38" s="314"/>
      <c r="G38" s="314"/>
      <c r="H38" s="314"/>
      <c r="I38" s="314"/>
      <c r="J38" s="314"/>
      <c r="K38" s="314"/>
      <c r="L38" s="314"/>
      <c r="M38" s="314"/>
    </row>
    <row r="39" spans="1:16" ht="15" x14ac:dyDescent="0.2">
      <c r="A39" s="316">
        <v>12</v>
      </c>
      <c r="B39" s="314" t="s">
        <v>251</v>
      </c>
      <c r="C39" s="314"/>
      <c r="D39" s="314"/>
      <c r="E39" s="314"/>
      <c r="F39" s="314"/>
      <c r="G39" s="314"/>
      <c r="H39" s="314"/>
      <c r="I39" s="314"/>
      <c r="J39" s="314"/>
      <c r="K39" s="314"/>
      <c r="L39" s="314"/>
      <c r="M39" s="314"/>
    </row>
    <row r="40" spans="1:16" ht="15" x14ac:dyDescent="0.2">
      <c r="A40" s="316">
        <v>13</v>
      </c>
      <c r="B40" s="314" t="s">
        <v>432</v>
      </c>
      <c r="C40" s="314"/>
      <c r="D40" s="314"/>
      <c r="E40" s="314"/>
      <c r="F40" s="314"/>
      <c r="G40" s="314"/>
      <c r="H40" s="314"/>
      <c r="I40" s="314"/>
      <c r="J40" s="314"/>
      <c r="K40" s="314"/>
      <c r="L40" s="314"/>
      <c r="M40" s="314"/>
    </row>
    <row r="41" spans="1:16" ht="15" x14ac:dyDescent="0.2">
      <c r="A41" s="316">
        <v>14</v>
      </c>
      <c r="B41" s="314" t="s">
        <v>462</v>
      </c>
      <c r="C41" s="314"/>
      <c r="D41" s="314"/>
      <c r="E41" s="314"/>
      <c r="F41" s="314"/>
      <c r="G41" s="314"/>
      <c r="H41" s="314"/>
      <c r="I41" s="314"/>
      <c r="J41" s="314"/>
      <c r="K41" s="314"/>
      <c r="L41" s="314"/>
      <c r="M41" s="314"/>
    </row>
    <row r="42" spans="1:16" ht="15.75" x14ac:dyDescent="0.25">
      <c r="A42" s="316">
        <v>15</v>
      </c>
      <c r="B42" s="314" t="s">
        <v>844</v>
      </c>
      <c r="C42" s="314"/>
      <c r="D42" s="314"/>
      <c r="E42" s="314"/>
      <c r="F42" s="314"/>
      <c r="G42" s="314"/>
      <c r="H42" s="314"/>
      <c r="I42" s="314"/>
      <c r="J42" s="314"/>
      <c r="K42" s="314"/>
      <c r="L42" s="314"/>
      <c r="M42" s="314"/>
    </row>
    <row r="43" spans="1:16" ht="15" x14ac:dyDescent="0.2">
      <c r="A43" s="316">
        <v>16</v>
      </c>
      <c r="B43" s="314" t="s">
        <v>253</v>
      </c>
      <c r="C43" s="314"/>
      <c r="D43" s="314"/>
      <c r="E43" s="314"/>
      <c r="F43" s="314"/>
      <c r="G43" s="314"/>
      <c r="H43" s="314"/>
      <c r="I43" s="314"/>
      <c r="J43" s="314"/>
      <c r="K43" s="314"/>
      <c r="L43" s="314"/>
      <c r="M43" s="314"/>
    </row>
    <row r="44" spans="1:16" ht="15.75" x14ac:dyDescent="0.25">
      <c r="A44" s="316">
        <v>17</v>
      </c>
      <c r="B44" s="321" t="s">
        <v>822</v>
      </c>
      <c r="C44" s="322"/>
      <c r="D44" s="314"/>
      <c r="E44" s="314"/>
      <c r="F44" s="314"/>
      <c r="G44" s="314"/>
      <c r="H44" s="314"/>
      <c r="I44" s="314"/>
      <c r="J44" s="314"/>
      <c r="K44" s="314"/>
      <c r="L44" s="314"/>
      <c r="M44" s="314"/>
    </row>
    <row r="45" spans="1:16" ht="15" x14ac:dyDescent="0.2">
      <c r="A45" s="314"/>
      <c r="B45" s="314"/>
      <c r="C45" s="314"/>
      <c r="D45" s="314"/>
      <c r="E45" s="314"/>
      <c r="F45" s="314"/>
      <c r="G45" s="314"/>
      <c r="H45" s="314"/>
      <c r="I45" s="314"/>
      <c r="J45" s="314"/>
      <c r="K45" s="314"/>
      <c r="L45" s="314"/>
      <c r="M45" s="314"/>
    </row>
    <row r="46" spans="1:16" ht="15.75" hidden="1" x14ac:dyDescent="0.25">
      <c r="A46" s="315" t="s">
        <v>255</v>
      </c>
      <c r="B46" s="314"/>
      <c r="C46" s="314"/>
      <c r="D46" s="314"/>
      <c r="E46" s="314"/>
      <c r="F46" s="314"/>
      <c r="G46" s="314"/>
      <c r="H46" s="314"/>
      <c r="I46" s="314"/>
      <c r="J46" s="314"/>
      <c r="K46" s="314"/>
      <c r="L46" s="314"/>
      <c r="M46" s="314"/>
    </row>
    <row r="47" spans="1:16" ht="15.75" hidden="1" x14ac:dyDescent="0.25">
      <c r="A47" s="316">
        <v>14</v>
      </c>
      <c r="B47" s="314" t="s">
        <v>823</v>
      </c>
      <c r="C47" s="314"/>
      <c r="D47" s="314"/>
      <c r="E47" s="314"/>
      <c r="F47" s="314"/>
      <c r="G47" s="314"/>
      <c r="H47" s="314"/>
      <c r="I47" s="314"/>
      <c r="J47" s="314"/>
      <c r="K47" s="314"/>
      <c r="L47" s="314"/>
      <c r="M47" s="314"/>
    </row>
    <row r="48" spans="1:16" ht="15" hidden="1" x14ac:dyDescent="0.2">
      <c r="A48" s="316">
        <v>15</v>
      </c>
      <c r="B48" s="314" t="s">
        <v>310</v>
      </c>
      <c r="C48" s="314"/>
      <c r="D48" s="314"/>
      <c r="E48" s="314"/>
      <c r="F48" s="314"/>
      <c r="G48" s="314"/>
      <c r="H48" s="314"/>
      <c r="I48" s="314"/>
      <c r="J48" s="314"/>
      <c r="K48" s="314"/>
      <c r="L48" s="314"/>
      <c r="M48" s="314"/>
    </row>
    <row r="49" spans="1:16" ht="15" hidden="1" x14ac:dyDescent="0.2">
      <c r="A49" s="316">
        <v>16</v>
      </c>
      <c r="B49" s="314" t="s">
        <v>460</v>
      </c>
      <c r="C49" s="314"/>
      <c r="D49" s="314"/>
      <c r="E49" s="314"/>
      <c r="F49" s="314"/>
      <c r="G49" s="314"/>
      <c r="H49" s="314"/>
      <c r="I49" s="314"/>
      <c r="J49" s="314"/>
      <c r="K49" s="314"/>
      <c r="L49" s="314"/>
      <c r="M49" s="314"/>
    </row>
    <row r="50" spans="1:16" ht="15" hidden="1" x14ac:dyDescent="0.2">
      <c r="A50" s="314"/>
      <c r="B50" s="314"/>
      <c r="C50" s="314"/>
      <c r="D50" s="314"/>
      <c r="E50" s="314"/>
      <c r="F50" s="314"/>
      <c r="G50" s="314"/>
      <c r="H50" s="314"/>
      <c r="I50" s="314"/>
      <c r="J50" s="314"/>
      <c r="K50" s="314"/>
      <c r="L50" s="314"/>
      <c r="M50" s="314"/>
    </row>
    <row r="51" spans="1:16" ht="15.75" x14ac:dyDescent="0.25">
      <c r="A51" s="315" t="s">
        <v>256</v>
      </c>
      <c r="B51" s="314"/>
      <c r="C51" s="314"/>
      <c r="D51" s="314"/>
      <c r="E51" s="314"/>
      <c r="F51" s="314"/>
      <c r="G51" s="314"/>
      <c r="H51" s="314"/>
      <c r="I51" s="314"/>
      <c r="J51" s="314"/>
      <c r="K51" s="314"/>
      <c r="L51" s="314"/>
      <c r="M51" s="314"/>
    </row>
    <row r="52" spans="1:16" ht="15" x14ac:dyDescent="0.2">
      <c r="A52" s="316">
        <v>18</v>
      </c>
      <c r="B52" s="314" t="s">
        <v>311</v>
      </c>
      <c r="C52" s="314"/>
      <c r="D52" s="314"/>
      <c r="E52" s="314"/>
      <c r="F52" s="314"/>
      <c r="G52" s="314"/>
      <c r="H52" s="314"/>
      <c r="I52" s="314"/>
      <c r="J52" s="314"/>
      <c r="K52" s="314"/>
      <c r="L52" s="314"/>
      <c r="M52" s="314"/>
    </row>
    <row r="53" spans="1:16" ht="15.75" x14ac:dyDescent="0.25">
      <c r="A53" s="316"/>
      <c r="B53" s="314" t="s">
        <v>824</v>
      </c>
      <c r="C53" s="314"/>
      <c r="D53" s="314"/>
      <c r="E53" s="314"/>
      <c r="F53" s="314"/>
      <c r="G53" s="314"/>
      <c r="H53" s="314"/>
      <c r="I53" s="314"/>
      <c r="J53" s="314"/>
      <c r="K53" s="314"/>
      <c r="L53" s="314"/>
      <c r="M53" s="314"/>
    </row>
    <row r="54" spans="1:16" ht="15" x14ac:dyDescent="0.2">
      <c r="A54" s="316"/>
      <c r="B54" s="314"/>
      <c r="C54" s="314"/>
      <c r="D54" s="314"/>
      <c r="E54" s="314"/>
      <c r="F54" s="314"/>
      <c r="G54" s="314"/>
      <c r="H54" s="314"/>
      <c r="I54" s="314"/>
      <c r="J54" s="314"/>
      <c r="K54" s="314"/>
      <c r="L54" s="314"/>
      <c r="M54" s="314"/>
    </row>
    <row r="55" spans="1:16" ht="15" x14ac:dyDescent="0.2">
      <c r="A55" s="316"/>
      <c r="B55" s="314"/>
      <c r="C55" s="314"/>
      <c r="D55" s="314"/>
      <c r="E55" s="314"/>
      <c r="F55" s="314"/>
      <c r="G55" s="314"/>
      <c r="H55" s="314"/>
      <c r="I55" s="314"/>
      <c r="J55" s="314"/>
      <c r="K55" s="314"/>
      <c r="L55" s="314"/>
      <c r="M55" s="314"/>
    </row>
    <row r="56" spans="1:16" ht="60.75" customHeight="1" x14ac:dyDescent="0.25">
      <c r="A56" s="323">
        <v>19</v>
      </c>
      <c r="B56" s="359" t="s">
        <v>891</v>
      </c>
      <c r="C56" s="359"/>
      <c r="D56" s="359"/>
      <c r="E56" s="359"/>
      <c r="F56" s="359"/>
      <c r="G56" s="359"/>
      <c r="H56" s="359"/>
      <c r="I56" s="359"/>
      <c r="J56" s="359"/>
      <c r="K56" s="359"/>
      <c r="L56" s="319"/>
      <c r="M56" s="319"/>
      <c r="N56" s="312"/>
      <c r="O56" s="312"/>
      <c r="P56" s="312"/>
    </row>
    <row r="57" spans="1:16" ht="75" customHeight="1" x14ac:dyDescent="0.2">
      <c r="A57" s="319"/>
      <c r="B57" s="359" t="s">
        <v>861</v>
      </c>
      <c r="C57" s="360"/>
      <c r="D57" s="360"/>
      <c r="E57" s="360"/>
      <c r="F57" s="360"/>
      <c r="G57" s="360"/>
      <c r="H57" s="360"/>
      <c r="I57" s="360"/>
      <c r="J57" s="360"/>
      <c r="K57" s="360"/>
      <c r="L57" s="361"/>
      <c r="M57" s="361"/>
      <c r="N57" s="361"/>
      <c r="O57" s="361"/>
      <c r="P57" s="312"/>
    </row>
    <row r="58" spans="1:16" ht="15" x14ac:dyDescent="0.2">
      <c r="A58" s="316"/>
      <c r="B58" s="314"/>
      <c r="C58" s="314"/>
      <c r="D58" s="314"/>
      <c r="E58" s="314"/>
      <c r="F58" s="314"/>
      <c r="G58" s="314"/>
      <c r="H58" s="314"/>
      <c r="I58" s="314"/>
      <c r="J58" s="314"/>
      <c r="K58" s="314"/>
      <c r="L58" s="314"/>
      <c r="M58" s="314"/>
    </row>
    <row r="59" spans="1:16" ht="15.75" x14ac:dyDescent="0.25">
      <c r="A59" s="315"/>
      <c r="B59" s="314"/>
      <c r="C59" s="314"/>
      <c r="D59" s="314"/>
      <c r="E59" s="314"/>
      <c r="F59" s="314"/>
      <c r="G59" s="314"/>
      <c r="H59" s="314"/>
      <c r="I59" s="314"/>
      <c r="J59" s="314"/>
      <c r="K59" s="314"/>
      <c r="L59" s="314"/>
      <c r="M59" s="314"/>
    </row>
    <row r="60" spans="1:16" s="118" customFormat="1" x14ac:dyDescent="0.2"/>
    <row r="64" spans="1:16" x14ac:dyDescent="0.2">
      <c r="A64" s="118"/>
    </row>
  </sheetData>
  <mergeCells count="2">
    <mergeCell ref="B56:K56"/>
    <mergeCell ref="B57:O57"/>
  </mergeCells>
  <phoneticPr fontId="0" type="noConversion"/>
  <pageMargins left="0.75" right="0.75" top="1" bottom="1" header="0.5" footer="0.5"/>
  <pageSetup paperSize="9" scale="8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DB04-1FCA-4822-BF9D-F5818F3430A0}">
  <sheetPr codeName="Sheet10"/>
  <dimension ref="A1:Q1164"/>
  <sheetViews>
    <sheetView workbookViewId="0">
      <selection activeCell="H41" sqref="H41"/>
    </sheetView>
  </sheetViews>
  <sheetFormatPr defaultColWidth="8.85546875" defaultRowHeight="12.75" x14ac:dyDescent="0.2"/>
  <cols>
    <col min="1" max="1" width="8.85546875" style="1" customWidth="1"/>
    <col min="2" max="2" width="8.85546875" style="91" customWidth="1"/>
    <col min="3" max="3" width="8.85546875" style="1" customWidth="1"/>
    <col min="4" max="4" width="11" style="1" bestFit="1" customWidth="1"/>
    <col min="5" max="16384" width="8.85546875" style="1"/>
  </cols>
  <sheetData>
    <row r="1" spans="1:3" customFormat="1" x14ac:dyDescent="0.2">
      <c r="A1" t="s">
        <v>395</v>
      </c>
      <c r="B1" s="90" t="s">
        <v>396</v>
      </c>
      <c r="C1" s="90"/>
    </row>
    <row r="2" spans="1:3" customFormat="1" x14ac:dyDescent="0.2">
      <c r="A2" t="s">
        <v>397</v>
      </c>
      <c r="B2" s="90" t="s">
        <v>398</v>
      </c>
      <c r="C2" s="90"/>
    </row>
    <row r="3" spans="1:3" customFormat="1" x14ac:dyDescent="0.2">
      <c r="B3" s="90"/>
      <c r="C3" s="90"/>
    </row>
    <row r="4" spans="1:3" customFormat="1" x14ac:dyDescent="0.2">
      <c r="A4" t="s">
        <v>399</v>
      </c>
      <c r="B4" s="90" t="s">
        <v>400</v>
      </c>
      <c r="C4" s="90"/>
    </row>
    <row r="5" spans="1:3" customFormat="1" x14ac:dyDescent="0.2">
      <c r="A5" t="s">
        <v>399</v>
      </c>
      <c r="B5" s="90" t="s">
        <v>401</v>
      </c>
      <c r="C5" s="90"/>
    </row>
    <row r="6" spans="1:3" customFormat="1" x14ac:dyDescent="0.2">
      <c r="A6" t="s">
        <v>399</v>
      </c>
      <c r="B6" s="90" t="s">
        <v>402</v>
      </c>
      <c r="C6" s="90" t="s">
        <v>403</v>
      </c>
    </row>
    <row r="7" spans="1:3" customFormat="1" x14ac:dyDescent="0.2">
      <c r="A7" t="s">
        <v>399</v>
      </c>
      <c r="B7" s="90" t="s">
        <v>404</v>
      </c>
      <c r="C7" s="90" t="s">
        <v>405</v>
      </c>
    </row>
    <row r="8" spans="1:3" customFormat="1" x14ac:dyDescent="0.2">
      <c r="A8" t="s">
        <v>399</v>
      </c>
      <c r="B8" s="90" t="s">
        <v>406</v>
      </c>
      <c r="C8" s="90"/>
    </row>
    <row r="9" spans="1:3" customFormat="1" x14ac:dyDescent="0.2">
      <c r="A9" t="s">
        <v>399</v>
      </c>
      <c r="B9" s="90" t="s">
        <v>407</v>
      </c>
      <c r="C9" s="90" t="s">
        <v>408</v>
      </c>
    </row>
    <row r="10" spans="1:3" customFormat="1" x14ac:dyDescent="0.2">
      <c r="A10" t="s">
        <v>399</v>
      </c>
      <c r="B10" s="90" t="s">
        <v>409</v>
      </c>
      <c r="C10" s="91" t="s">
        <v>410</v>
      </c>
    </row>
    <row r="11" spans="1:3" customFormat="1" x14ac:dyDescent="0.2">
      <c r="A11" t="s">
        <v>399</v>
      </c>
      <c r="B11" s="90" t="s">
        <v>411</v>
      </c>
      <c r="C11" s="90"/>
    </row>
    <row r="12" spans="1:3" customFormat="1" x14ac:dyDescent="0.2">
      <c r="A12" t="s">
        <v>399</v>
      </c>
      <c r="B12" s="90" t="s">
        <v>412</v>
      </c>
      <c r="C12" s="90"/>
    </row>
    <row r="13" spans="1:3" customFormat="1" x14ac:dyDescent="0.2">
      <c r="A13" t="s">
        <v>399</v>
      </c>
      <c r="B13" s="90" t="s">
        <v>413</v>
      </c>
      <c r="C13" s="90"/>
    </row>
    <row r="14" spans="1:3" customFormat="1" x14ac:dyDescent="0.2">
      <c r="A14" t="s">
        <v>399</v>
      </c>
      <c r="B14" s="90" t="s">
        <v>414</v>
      </c>
      <c r="C14" s="90"/>
    </row>
    <row r="15" spans="1:3" customFormat="1" x14ac:dyDescent="0.2">
      <c r="A15" t="s">
        <v>399</v>
      </c>
      <c r="B15" s="90" t="s">
        <v>415</v>
      </c>
      <c r="C15" s="90"/>
    </row>
    <row r="16" spans="1:3" customFormat="1" x14ac:dyDescent="0.2">
      <c r="A16" t="s">
        <v>399</v>
      </c>
      <c r="B16" s="90" t="s">
        <v>416</v>
      </c>
      <c r="C16" s="90"/>
    </row>
    <row r="17" spans="1:17" customFormat="1" x14ac:dyDescent="0.2">
      <c r="A17" t="s">
        <v>399</v>
      </c>
      <c r="B17" s="90" t="s">
        <v>417</v>
      </c>
      <c r="C17" s="90"/>
    </row>
    <row r="18" spans="1:17" customFormat="1" x14ac:dyDescent="0.2">
      <c r="A18" t="s">
        <v>399</v>
      </c>
      <c r="B18" s="90" t="s">
        <v>418</v>
      </c>
      <c r="C18" s="90"/>
    </row>
    <row r="19" spans="1:17" customFormat="1" x14ac:dyDescent="0.2">
      <c r="A19" t="s">
        <v>399</v>
      </c>
      <c r="B19" s="90" t="s">
        <v>419</v>
      </c>
      <c r="C19" s="90"/>
    </row>
    <row r="20" spans="1:17" customFormat="1" x14ac:dyDescent="0.2">
      <c r="A20" t="s">
        <v>399</v>
      </c>
      <c r="B20" s="90" t="s">
        <v>420</v>
      </c>
      <c r="C20" s="90"/>
    </row>
    <row r="21" spans="1:17" customFormat="1" x14ac:dyDescent="0.2">
      <c r="A21" t="s">
        <v>399</v>
      </c>
      <c r="B21" s="90" t="s">
        <v>421</v>
      </c>
      <c r="C21" s="90"/>
    </row>
    <row r="22" spans="1:17" customFormat="1" x14ac:dyDescent="0.2">
      <c r="A22" t="s">
        <v>399</v>
      </c>
      <c r="B22" s="90" t="s">
        <v>422</v>
      </c>
      <c r="C22" s="90"/>
    </row>
    <row r="23" spans="1:17" customFormat="1" x14ac:dyDescent="0.2">
      <c r="A23" t="s">
        <v>399</v>
      </c>
      <c r="B23" s="90" t="s">
        <v>423</v>
      </c>
      <c r="C23" s="90"/>
    </row>
    <row r="24" spans="1:17" customFormat="1" x14ac:dyDescent="0.2">
      <c r="A24" t="s">
        <v>399</v>
      </c>
      <c r="B24" s="90" t="s">
        <v>424</v>
      </c>
      <c r="C24" s="90"/>
    </row>
    <row r="25" spans="1:17" customFormat="1" x14ac:dyDescent="0.2">
      <c r="B25" s="90"/>
      <c r="C25" s="90"/>
    </row>
    <row r="26" spans="1:17" customFormat="1" x14ac:dyDescent="0.2">
      <c r="A26" t="s">
        <v>425</v>
      </c>
      <c r="B26" s="90" t="s">
        <v>400</v>
      </c>
      <c r="C26" s="90" t="s">
        <v>411</v>
      </c>
      <c r="D26" t="s">
        <v>401</v>
      </c>
      <c r="E26" t="s">
        <v>406</v>
      </c>
      <c r="F26" t="s">
        <v>412</v>
      </c>
      <c r="G26" t="s">
        <v>413</v>
      </c>
      <c r="H26" t="s">
        <v>414</v>
      </c>
      <c r="I26" t="s">
        <v>415</v>
      </c>
      <c r="J26" t="s">
        <v>416</v>
      </c>
      <c r="K26" t="s">
        <v>417</v>
      </c>
      <c r="L26" t="s">
        <v>419</v>
      </c>
      <c r="M26" t="s">
        <v>420</v>
      </c>
      <c r="N26" t="s">
        <v>421</v>
      </c>
      <c r="O26" t="s">
        <v>422</v>
      </c>
      <c r="P26" t="s">
        <v>423</v>
      </c>
      <c r="Q26" t="s">
        <v>424</v>
      </c>
    </row>
    <row r="27" spans="1:17" x14ac:dyDescent="0.2">
      <c r="A27" s="92"/>
      <c r="B27" s="98"/>
      <c r="C27" s="94"/>
      <c r="D27" s="95"/>
      <c r="E27" s="93"/>
      <c r="F27" s="92"/>
    </row>
    <row r="28" spans="1:17" x14ac:dyDescent="0.2">
      <c r="A28" s="92"/>
      <c r="B28" s="98"/>
      <c r="C28" s="94"/>
      <c r="D28" s="95"/>
      <c r="E28" s="93"/>
      <c r="F28" s="92"/>
    </row>
    <row r="29" spans="1:17" x14ac:dyDescent="0.2">
      <c r="A29" s="92"/>
      <c r="B29" s="98"/>
      <c r="C29" s="94"/>
      <c r="D29" s="95"/>
      <c r="E29" s="93"/>
      <c r="F29" s="92"/>
    </row>
    <row r="30" spans="1:17" x14ac:dyDescent="0.2">
      <c r="A30" s="92"/>
      <c r="B30" s="98"/>
      <c r="C30" s="94"/>
      <c r="D30" s="95"/>
      <c r="E30" s="93"/>
      <c r="F30" s="92"/>
    </row>
    <row r="31" spans="1:17" x14ac:dyDescent="0.2">
      <c r="A31" s="92"/>
      <c r="B31" s="98"/>
      <c r="C31" s="94"/>
      <c r="D31" s="95"/>
      <c r="E31" s="93"/>
      <c r="F31" s="92"/>
    </row>
    <row r="32" spans="1:17" x14ac:dyDescent="0.2">
      <c r="A32" s="92"/>
      <c r="B32" s="98"/>
      <c r="C32" s="94"/>
      <c r="D32" s="95"/>
      <c r="E32" s="93"/>
      <c r="F32" s="92"/>
    </row>
    <row r="33" spans="1:6" x14ac:dyDescent="0.2">
      <c r="A33" s="92"/>
      <c r="B33" s="98"/>
      <c r="C33" s="94"/>
      <c r="D33" s="95"/>
      <c r="E33" s="93"/>
      <c r="F33" s="92"/>
    </row>
    <row r="34" spans="1:6" x14ac:dyDescent="0.2">
      <c r="A34" s="92"/>
      <c r="B34" s="98"/>
      <c r="C34" s="94"/>
      <c r="D34" s="95"/>
      <c r="E34" s="93"/>
      <c r="F34" s="92"/>
    </row>
    <row r="35" spans="1:6" x14ac:dyDescent="0.2">
      <c r="A35" s="92"/>
      <c r="B35" s="98"/>
      <c r="C35" s="94"/>
      <c r="D35" s="95"/>
      <c r="E35" s="93"/>
      <c r="F35" s="92"/>
    </row>
    <row r="36" spans="1:6" x14ac:dyDescent="0.2">
      <c r="A36" s="92"/>
      <c r="B36" s="98"/>
      <c r="C36" s="94"/>
      <c r="D36" s="95"/>
      <c r="E36" s="93"/>
      <c r="F36" s="92"/>
    </row>
    <row r="37" spans="1:6" x14ac:dyDescent="0.2">
      <c r="A37" s="92"/>
      <c r="B37" s="98"/>
      <c r="C37" s="94"/>
      <c r="D37" s="95"/>
      <c r="E37" s="93"/>
      <c r="F37" s="92"/>
    </row>
    <row r="38" spans="1:6" x14ac:dyDescent="0.2">
      <c r="A38" s="92"/>
      <c r="B38" s="98"/>
      <c r="C38" s="94"/>
      <c r="D38" s="95"/>
      <c r="E38" s="93"/>
      <c r="F38" s="92"/>
    </row>
    <row r="39" spans="1:6" x14ac:dyDescent="0.2">
      <c r="A39" s="92"/>
      <c r="B39" s="98"/>
      <c r="C39" s="94"/>
      <c r="D39" s="95"/>
      <c r="E39" s="93"/>
      <c r="F39" s="92"/>
    </row>
    <row r="40" spans="1:6" x14ac:dyDescent="0.2">
      <c r="A40" s="92"/>
      <c r="B40" s="98"/>
      <c r="C40" s="94"/>
      <c r="D40" s="95"/>
      <c r="E40" s="93"/>
      <c r="F40" s="92"/>
    </row>
    <row r="41" spans="1:6" x14ac:dyDescent="0.2">
      <c r="A41" s="92"/>
      <c r="B41" s="98"/>
      <c r="C41" s="94"/>
      <c r="D41" s="95"/>
      <c r="E41" s="93"/>
      <c r="F41" s="92"/>
    </row>
    <row r="42" spans="1:6" x14ac:dyDescent="0.2">
      <c r="A42" s="92"/>
      <c r="B42" s="98"/>
      <c r="C42" s="94"/>
      <c r="D42" s="95"/>
      <c r="E42" s="93"/>
      <c r="F42" s="92"/>
    </row>
    <row r="43" spans="1:6" x14ac:dyDescent="0.2">
      <c r="A43" s="92"/>
      <c r="B43" s="98"/>
      <c r="C43" s="94"/>
      <c r="D43" s="95"/>
      <c r="E43" s="93"/>
      <c r="F43" s="92"/>
    </row>
    <row r="44" spans="1:6" x14ac:dyDescent="0.2">
      <c r="A44" s="92"/>
      <c r="B44" s="98"/>
      <c r="C44" s="94"/>
      <c r="D44" s="95"/>
      <c r="E44" s="93"/>
      <c r="F44" s="92"/>
    </row>
    <row r="45" spans="1:6" x14ac:dyDescent="0.2">
      <c r="A45" s="92"/>
      <c r="B45" s="98"/>
      <c r="C45" s="94"/>
      <c r="D45" s="95"/>
      <c r="E45" s="93"/>
      <c r="F45" s="92"/>
    </row>
    <row r="46" spans="1:6" x14ac:dyDescent="0.2">
      <c r="A46" s="92"/>
      <c r="B46" s="98"/>
      <c r="C46" s="94"/>
      <c r="D46" s="95"/>
      <c r="E46" s="93"/>
      <c r="F46" s="92"/>
    </row>
    <row r="47" spans="1:6" x14ac:dyDescent="0.2">
      <c r="A47" s="92"/>
      <c r="B47" s="98"/>
      <c r="C47" s="94"/>
      <c r="D47" s="95"/>
      <c r="E47" s="93"/>
      <c r="F47" s="92"/>
    </row>
    <row r="48" spans="1:6" x14ac:dyDescent="0.2">
      <c r="A48" s="92"/>
      <c r="B48" s="98"/>
      <c r="C48" s="94"/>
      <c r="D48" s="95"/>
      <c r="E48" s="93"/>
      <c r="F48" s="92"/>
    </row>
    <row r="49" spans="1:6" x14ac:dyDescent="0.2">
      <c r="A49" s="92"/>
      <c r="B49" s="98"/>
      <c r="C49" s="94"/>
      <c r="D49" s="95"/>
      <c r="E49" s="93"/>
      <c r="F49" s="92"/>
    </row>
    <row r="50" spans="1:6" x14ac:dyDescent="0.2">
      <c r="A50" s="92"/>
      <c r="B50" s="98"/>
      <c r="C50" s="94"/>
      <c r="D50" s="95"/>
      <c r="E50" s="93"/>
      <c r="F50" s="92"/>
    </row>
    <row r="51" spans="1:6" x14ac:dyDescent="0.2">
      <c r="A51" s="92"/>
      <c r="B51" s="98"/>
      <c r="C51" s="94"/>
      <c r="D51" s="95"/>
      <c r="E51" s="93"/>
      <c r="F51" s="92"/>
    </row>
    <row r="52" spans="1:6" x14ac:dyDescent="0.2">
      <c r="A52" s="92"/>
      <c r="B52" s="98"/>
      <c r="C52" s="94"/>
      <c r="D52" s="95"/>
      <c r="E52" s="93"/>
      <c r="F52" s="92"/>
    </row>
    <row r="53" spans="1:6" x14ac:dyDescent="0.2">
      <c r="A53" s="92"/>
      <c r="B53" s="98"/>
      <c r="C53" s="94"/>
      <c r="D53" s="95"/>
      <c r="E53" s="93"/>
      <c r="F53" s="92"/>
    </row>
    <row r="54" spans="1:6" x14ac:dyDescent="0.2">
      <c r="A54" s="92"/>
      <c r="B54" s="98"/>
      <c r="C54" s="94"/>
      <c r="D54" s="95"/>
      <c r="E54" s="93"/>
      <c r="F54" s="92"/>
    </row>
    <row r="55" spans="1:6" x14ac:dyDescent="0.2">
      <c r="A55" s="92"/>
      <c r="B55" s="98"/>
      <c r="C55" s="94"/>
      <c r="D55" s="95"/>
      <c r="E55" s="93"/>
      <c r="F55" s="92"/>
    </row>
    <row r="56" spans="1:6" x14ac:dyDescent="0.2">
      <c r="A56" s="92"/>
      <c r="B56" s="98"/>
      <c r="C56" s="94"/>
      <c r="D56" s="95"/>
      <c r="E56" s="92"/>
      <c r="F56" s="92"/>
    </row>
    <row r="57" spans="1:6" x14ac:dyDescent="0.2">
      <c r="A57" s="92"/>
      <c r="B57" s="98"/>
      <c r="C57" s="94"/>
      <c r="D57" s="95"/>
      <c r="E57" s="92"/>
      <c r="F57" s="92"/>
    </row>
    <row r="58" spans="1:6" x14ac:dyDescent="0.2">
      <c r="A58" s="92"/>
      <c r="B58" s="98"/>
      <c r="C58" s="94"/>
      <c r="D58" s="95"/>
      <c r="E58" s="93"/>
      <c r="F58" s="92"/>
    </row>
    <row r="59" spans="1:6" x14ac:dyDescent="0.2">
      <c r="A59" s="92"/>
      <c r="B59" s="98"/>
      <c r="C59" s="94"/>
      <c r="D59" s="95"/>
      <c r="E59" s="93"/>
      <c r="F59" s="92"/>
    </row>
    <row r="60" spans="1:6" x14ac:dyDescent="0.2">
      <c r="A60" s="92"/>
      <c r="B60" s="98"/>
      <c r="C60" s="94"/>
      <c r="D60" s="95"/>
      <c r="E60" s="93"/>
      <c r="F60" s="92"/>
    </row>
    <row r="61" spans="1:6" x14ac:dyDescent="0.2">
      <c r="A61" s="92"/>
      <c r="B61" s="98"/>
      <c r="C61" s="94"/>
      <c r="D61" s="95"/>
      <c r="E61" s="93"/>
      <c r="F61" s="92"/>
    </row>
    <row r="62" spans="1:6" x14ac:dyDescent="0.2">
      <c r="A62" s="92"/>
      <c r="B62" s="98"/>
      <c r="C62" s="94"/>
      <c r="D62" s="95"/>
      <c r="E62" s="93"/>
      <c r="F62" s="92"/>
    </row>
    <row r="63" spans="1:6" x14ac:dyDescent="0.2">
      <c r="A63" s="92"/>
      <c r="B63" s="98"/>
      <c r="C63" s="94"/>
      <c r="D63" s="95"/>
      <c r="E63" s="93"/>
      <c r="F63" s="92"/>
    </row>
    <row r="64" spans="1:6" x14ac:dyDescent="0.2">
      <c r="A64" s="92"/>
      <c r="B64" s="98"/>
      <c r="C64" s="94"/>
      <c r="D64" s="95"/>
      <c r="E64" s="93"/>
      <c r="F64" s="92"/>
    </row>
    <row r="65" spans="1:6" x14ac:dyDescent="0.2">
      <c r="A65" s="92"/>
      <c r="B65" s="98"/>
      <c r="C65" s="94"/>
      <c r="D65" s="95"/>
      <c r="E65" s="93"/>
      <c r="F65" s="92"/>
    </row>
    <row r="66" spans="1:6" x14ac:dyDescent="0.2">
      <c r="A66" s="92"/>
      <c r="B66" s="98"/>
      <c r="C66" s="94"/>
      <c r="D66" s="95"/>
      <c r="E66" s="93"/>
      <c r="F66" s="92"/>
    </row>
    <row r="67" spans="1:6" x14ac:dyDescent="0.2">
      <c r="A67" s="92"/>
      <c r="B67" s="98"/>
      <c r="C67" s="94"/>
      <c r="D67" s="95"/>
      <c r="E67" s="93"/>
      <c r="F67" s="92"/>
    </row>
    <row r="68" spans="1:6" x14ac:dyDescent="0.2">
      <c r="A68" s="92"/>
      <c r="B68" s="98"/>
      <c r="C68" s="94"/>
      <c r="D68" s="95"/>
      <c r="E68" s="93"/>
      <c r="F68" s="92"/>
    </row>
    <row r="69" spans="1:6" x14ac:dyDescent="0.2">
      <c r="A69" s="92"/>
      <c r="B69" s="98"/>
      <c r="C69" s="94"/>
      <c r="D69" s="95"/>
      <c r="E69" s="93"/>
      <c r="F69" s="92"/>
    </row>
    <row r="70" spans="1:6" x14ac:dyDescent="0.2">
      <c r="A70" s="92"/>
      <c r="B70" s="98"/>
      <c r="C70" s="94"/>
      <c r="D70" s="95"/>
      <c r="E70" s="93"/>
      <c r="F70" s="92"/>
    </row>
    <row r="71" spans="1:6" x14ac:dyDescent="0.2">
      <c r="A71" s="92"/>
      <c r="B71" s="98"/>
      <c r="C71" s="94"/>
      <c r="D71" s="95"/>
      <c r="E71" s="93"/>
      <c r="F71" s="92"/>
    </row>
    <row r="72" spans="1:6" x14ac:dyDescent="0.2">
      <c r="A72" s="92"/>
      <c r="B72" s="98"/>
      <c r="C72" s="94"/>
      <c r="D72" s="95"/>
      <c r="E72" s="93"/>
      <c r="F72" s="92"/>
    </row>
    <row r="73" spans="1:6" x14ac:dyDescent="0.2">
      <c r="A73" s="92"/>
      <c r="B73" s="98"/>
      <c r="C73" s="94"/>
      <c r="D73" s="95"/>
      <c r="E73" s="93"/>
      <c r="F73" s="92"/>
    </row>
    <row r="74" spans="1:6" x14ac:dyDescent="0.2">
      <c r="A74" s="92"/>
      <c r="B74" s="98"/>
      <c r="C74" s="94"/>
      <c r="D74" s="95"/>
      <c r="E74" s="93"/>
      <c r="F74" s="92"/>
    </row>
    <row r="75" spans="1:6" x14ac:dyDescent="0.2">
      <c r="A75" s="92"/>
      <c r="B75" s="98"/>
      <c r="C75" s="94"/>
      <c r="D75" s="95"/>
      <c r="E75" s="93"/>
      <c r="F75" s="92"/>
    </row>
    <row r="76" spans="1:6" x14ac:dyDescent="0.2">
      <c r="A76" s="92"/>
      <c r="B76" s="98"/>
      <c r="C76" s="94"/>
      <c r="D76" s="95"/>
      <c r="E76" s="93"/>
      <c r="F76" s="92"/>
    </row>
    <row r="77" spans="1:6" x14ac:dyDescent="0.2">
      <c r="A77" s="92"/>
      <c r="B77" s="98"/>
      <c r="C77" s="94"/>
      <c r="D77" s="95"/>
      <c r="E77" s="93"/>
      <c r="F77" s="92"/>
    </row>
    <row r="78" spans="1:6" x14ac:dyDescent="0.2">
      <c r="A78" s="92"/>
      <c r="B78" s="98"/>
      <c r="C78" s="94"/>
      <c r="D78" s="95"/>
      <c r="E78" s="93"/>
      <c r="F78" s="92"/>
    </row>
    <row r="79" spans="1:6" x14ac:dyDescent="0.2">
      <c r="A79" s="92"/>
      <c r="B79" s="98"/>
      <c r="C79" s="94"/>
      <c r="D79" s="95"/>
      <c r="E79" s="93"/>
      <c r="F79" s="92"/>
    </row>
    <row r="80" spans="1:6" x14ac:dyDescent="0.2">
      <c r="A80" s="92"/>
      <c r="B80" s="98"/>
      <c r="C80" s="94"/>
      <c r="D80" s="95"/>
      <c r="E80" s="93"/>
      <c r="F80" s="92"/>
    </row>
    <row r="81" spans="1:6" x14ac:dyDescent="0.2">
      <c r="A81" s="92"/>
      <c r="B81" s="98"/>
      <c r="C81" s="94"/>
      <c r="D81" s="95"/>
      <c r="E81" s="93"/>
      <c r="F81" s="92"/>
    </row>
    <row r="82" spans="1:6" x14ac:dyDescent="0.2">
      <c r="A82" s="92"/>
      <c r="B82" s="98"/>
      <c r="C82" s="94"/>
      <c r="D82" s="95"/>
      <c r="E82" s="93"/>
      <c r="F82" s="92"/>
    </row>
    <row r="83" spans="1:6" x14ac:dyDescent="0.2">
      <c r="A83" s="92"/>
      <c r="B83" s="98"/>
      <c r="C83" s="94"/>
      <c r="D83" s="95"/>
      <c r="E83" s="93"/>
      <c r="F83" s="92"/>
    </row>
    <row r="84" spans="1:6" x14ac:dyDescent="0.2">
      <c r="A84" s="92"/>
      <c r="B84" s="98"/>
      <c r="C84" s="94"/>
      <c r="D84" s="95"/>
      <c r="E84" s="93"/>
      <c r="F84" s="92"/>
    </row>
    <row r="85" spans="1:6" x14ac:dyDescent="0.2">
      <c r="A85" s="92"/>
      <c r="B85" s="98"/>
      <c r="C85" s="94"/>
      <c r="D85" s="95"/>
      <c r="E85" s="93"/>
      <c r="F85" s="92"/>
    </row>
    <row r="86" spans="1:6" x14ac:dyDescent="0.2">
      <c r="A86" s="92"/>
      <c r="B86" s="98"/>
      <c r="C86" s="94"/>
      <c r="D86" s="95"/>
      <c r="E86" s="93"/>
      <c r="F86" s="92"/>
    </row>
    <row r="87" spans="1:6" x14ac:dyDescent="0.2">
      <c r="A87" s="92"/>
      <c r="B87" s="98"/>
      <c r="C87" s="94"/>
      <c r="D87" s="95"/>
      <c r="E87" s="93"/>
      <c r="F87" s="92"/>
    </row>
    <row r="88" spans="1:6" x14ac:dyDescent="0.2">
      <c r="A88" s="92"/>
      <c r="B88" s="98"/>
      <c r="C88" s="94"/>
      <c r="D88" s="95"/>
      <c r="E88" s="93"/>
      <c r="F88" s="92"/>
    </row>
    <row r="89" spans="1:6" x14ac:dyDescent="0.2">
      <c r="A89" s="92"/>
      <c r="B89" s="98"/>
      <c r="C89" s="94"/>
      <c r="D89" s="95"/>
      <c r="E89" s="93"/>
      <c r="F89" s="92"/>
    </row>
    <row r="90" spans="1:6" x14ac:dyDescent="0.2">
      <c r="A90" s="92"/>
      <c r="B90" s="98"/>
      <c r="C90" s="94"/>
      <c r="D90" s="95"/>
      <c r="E90" s="93"/>
      <c r="F90" s="92"/>
    </row>
    <row r="91" spans="1:6" x14ac:dyDescent="0.2">
      <c r="A91" s="92"/>
      <c r="B91" s="98"/>
      <c r="C91" s="94"/>
      <c r="D91" s="95"/>
      <c r="E91" s="93"/>
      <c r="F91" s="92"/>
    </row>
    <row r="92" spans="1:6" x14ac:dyDescent="0.2">
      <c r="A92" s="92"/>
      <c r="B92" s="98"/>
      <c r="C92" s="94"/>
      <c r="D92" s="95"/>
      <c r="E92" s="93"/>
      <c r="F92" s="92"/>
    </row>
    <row r="93" spans="1:6" x14ac:dyDescent="0.2">
      <c r="A93" s="92"/>
      <c r="B93" s="98"/>
      <c r="C93" s="94"/>
      <c r="D93" s="95"/>
      <c r="E93" s="93"/>
      <c r="F93" s="92"/>
    </row>
    <row r="94" spans="1:6" x14ac:dyDescent="0.2">
      <c r="A94" s="92"/>
      <c r="B94" s="98"/>
      <c r="C94" s="94"/>
      <c r="D94" s="95"/>
      <c r="E94" s="93"/>
      <c r="F94" s="92"/>
    </row>
    <row r="95" spans="1:6" x14ac:dyDescent="0.2">
      <c r="A95" s="92"/>
      <c r="B95" s="98"/>
      <c r="C95" s="94"/>
      <c r="D95" s="95"/>
      <c r="E95" s="93"/>
      <c r="F95" s="92"/>
    </row>
    <row r="96" spans="1:6" x14ac:dyDescent="0.2">
      <c r="A96" s="92"/>
      <c r="B96" s="98"/>
      <c r="C96" s="94"/>
      <c r="D96" s="95"/>
      <c r="E96" s="93"/>
      <c r="F96" s="92"/>
    </row>
    <row r="97" spans="1:6" x14ac:dyDescent="0.2">
      <c r="A97" s="92"/>
      <c r="B97" s="98"/>
      <c r="C97" s="94"/>
      <c r="D97" s="95"/>
      <c r="E97" s="93"/>
      <c r="F97" s="92"/>
    </row>
    <row r="98" spans="1:6" x14ac:dyDescent="0.2">
      <c r="A98" s="92"/>
      <c r="B98" s="98"/>
      <c r="C98" s="94"/>
      <c r="D98" s="95"/>
      <c r="E98" s="93"/>
      <c r="F98" s="92"/>
    </row>
    <row r="99" spans="1:6" x14ac:dyDescent="0.2">
      <c r="A99" s="92"/>
      <c r="B99" s="98"/>
      <c r="C99" s="94"/>
      <c r="D99" s="95"/>
      <c r="E99" s="93"/>
      <c r="F99" s="92"/>
    </row>
    <row r="100" spans="1:6" x14ac:dyDescent="0.2">
      <c r="A100" s="92"/>
      <c r="B100" s="98"/>
      <c r="C100" s="94"/>
      <c r="D100" s="95"/>
      <c r="E100" s="93"/>
      <c r="F100" s="92"/>
    </row>
    <row r="101" spans="1:6" x14ac:dyDescent="0.2">
      <c r="A101" s="92"/>
      <c r="B101" s="98"/>
      <c r="C101" s="94"/>
      <c r="D101" s="95"/>
      <c r="E101" s="93"/>
      <c r="F101" s="92"/>
    </row>
    <row r="102" spans="1:6" x14ac:dyDescent="0.2">
      <c r="A102" s="92"/>
      <c r="B102" s="98"/>
      <c r="C102" s="94"/>
      <c r="D102" s="95"/>
      <c r="E102" s="93"/>
      <c r="F102" s="92"/>
    </row>
    <row r="103" spans="1:6" x14ac:dyDescent="0.2">
      <c r="A103" s="92"/>
      <c r="B103" s="98"/>
      <c r="C103" s="94"/>
      <c r="D103" s="95"/>
      <c r="E103" s="93"/>
      <c r="F103" s="92"/>
    </row>
    <row r="104" spans="1:6" x14ac:dyDescent="0.2">
      <c r="A104" s="92"/>
      <c r="B104" s="98"/>
      <c r="C104" s="94"/>
      <c r="D104" s="95"/>
      <c r="E104" s="93"/>
      <c r="F104" s="92"/>
    </row>
    <row r="105" spans="1:6" x14ac:dyDescent="0.2">
      <c r="A105" s="92"/>
      <c r="B105" s="98"/>
      <c r="C105" s="94"/>
      <c r="D105" s="95"/>
      <c r="E105" s="93"/>
      <c r="F105" s="92"/>
    </row>
    <row r="106" spans="1:6" x14ac:dyDescent="0.2">
      <c r="A106" s="92"/>
      <c r="B106" s="98"/>
      <c r="C106" s="94"/>
      <c r="D106" s="95"/>
      <c r="E106" s="93"/>
      <c r="F106" s="92"/>
    </row>
    <row r="107" spans="1:6" x14ac:dyDescent="0.2">
      <c r="A107" s="92"/>
      <c r="B107" s="98"/>
      <c r="C107" s="94"/>
      <c r="D107" s="95"/>
      <c r="E107" s="93"/>
      <c r="F107" s="92"/>
    </row>
    <row r="108" spans="1:6" x14ac:dyDescent="0.2">
      <c r="A108" s="92"/>
      <c r="B108" s="98"/>
      <c r="C108" s="94"/>
      <c r="D108" s="95"/>
      <c r="E108" s="93"/>
      <c r="F108" s="92"/>
    </row>
    <row r="109" spans="1:6" x14ac:dyDescent="0.2">
      <c r="A109" s="92"/>
      <c r="B109" s="98"/>
      <c r="C109" s="94"/>
      <c r="D109" s="95"/>
      <c r="E109" s="93"/>
      <c r="F109" s="92"/>
    </row>
    <row r="110" spans="1:6" x14ac:dyDescent="0.2">
      <c r="A110" s="92"/>
      <c r="B110" s="98"/>
      <c r="C110" s="94"/>
      <c r="D110" s="95"/>
      <c r="E110" s="93"/>
      <c r="F110" s="92"/>
    </row>
    <row r="111" spans="1:6" x14ac:dyDescent="0.2">
      <c r="A111" s="92"/>
      <c r="B111" s="98"/>
      <c r="C111" s="94"/>
      <c r="D111" s="95"/>
      <c r="E111" s="93"/>
      <c r="F111" s="92"/>
    </row>
    <row r="112" spans="1:6" x14ac:dyDescent="0.2">
      <c r="A112" s="92"/>
      <c r="B112" s="98"/>
      <c r="C112" s="94"/>
      <c r="D112" s="95"/>
      <c r="E112" s="93"/>
      <c r="F112" s="92"/>
    </row>
    <row r="113" spans="1:6" x14ac:dyDescent="0.2">
      <c r="A113" s="92"/>
      <c r="B113" s="98"/>
      <c r="C113" s="94"/>
      <c r="D113" s="95"/>
      <c r="E113" s="93"/>
      <c r="F113" s="92"/>
    </row>
    <row r="114" spans="1:6" x14ac:dyDescent="0.2">
      <c r="A114" s="92"/>
      <c r="B114" s="98"/>
      <c r="C114" s="94"/>
      <c r="D114" s="95"/>
      <c r="E114" s="92"/>
      <c r="F114" s="92"/>
    </row>
    <row r="115" spans="1:6" x14ac:dyDescent="0.2">
      <c r="A115" s="92"/>
      <c r="B115" s="98"/>
      <c r="C115" s="94"/>
      <c r="D115" s="95"/>
      <c r="E115" s="92"/>
      <c r="F115" s="92"/>
    </row>
    <row r="116" spans="1:6" x14ac:dyDescent="0.2">
      <c r="A116" s="92"/>
      <c r="B116" s="98"/>
      <c r="C116" s="94"/>
      <c r="D116" s="95"/>
      <c r="E116" s="93"/>
      <c r="F116" s="92"/>
    </row>
    <row r="117" spans="1:6" x14ac:dyDescent="0.2">
      <c r="A117" s="92"/>
      <c r="B117" s="98"/>
      <c r="C117" s="94"/>
      <c r="D117" s="95"/>
      <c r="E117" s="93"/>
      <c r="F117" s="92"/>
    </row>
    <row r="118" spans="1:6" x14ac:dyDescent="0.2">
      <c r="A118" s="92"/>
      <c r="B118" s="98"/>
      <c r="C118" s="94"/>
      <c r="D118" s="95"/>
      <c r="E118" s="93"/>
      <c r="F118" s="92"/>
    </row>
    <row r="119" spans="1:6" x14ac:dyDescent="0.2">
      <c r="A119" s="92"/>
      <c r="B119" s="98"/>
      <c r="C119" s="94"/>
      <c r="D119" s="95"/>
      <c r="E119" s="93"/>
      <c r="F119" s="92"/>
    </row>
    <row r="120" spans="1:6" x14ac:dyDescent="0.2">
      <c r="A120" s="92"/>
      <c r="B120" s="98"/>
      <c r="C120" s="94"/>
      <c r="D120" s="95"/>
      <c r="E120" s="93"/>
      <c r="F120" s="92"/>
    </row>
    <row r="121" spans="1:6" x14ac:dyDescent="0.2">
      <c r="A121" s="92"/>
      <c r="B121" s="98"/>
      <c r="C121" s="94"/>
      <c r="D121" s="95"/>
      <c r="E121" s="93"/>
      <c r="F121" s="92"/>
    </row>
    <row r="122" spans="1:6" x14ac:dyDescent="0.2">
      <c r="A122" s="92"/>
      <c r="B122" s="98"/>
      <c r="C122" s="94"/>
      <c r="D122" s="95"/>
      <c r="E122" s="93"/>
      <c r="F122" s="92"/>
    </row>
    <row r="123" spans="1:6" x14ac:dyDescent="0.2">
      <c r="A123" s="92"/>
      <c r="B123" s="98"/>
      <c r="C123" s="94"/>
      <c r="D123" s="95"/>
      <c r="E123" s="93"/>
      <c r="F123" s="92"/>
    </row>
    <row r="124" spans="1:6" x14ac:dyDescent="0.2">
      <c r="A124" s="92"/>
      <c r="B124" s="98"/>
      <c r="C124" s="94"/>
      <c r="D124" s="95"/>
      <c r="E124" s="93"/>
      <c r="F124" s="92"/>
    </row>
    <row r="125" spans="1:6" x14ac:dyDescent="0.2">
      <c r="A125" s="92"/>
      <c r="B125" s="98"/>
      <c r="C125" s="94"/>
      <c r="D125" s="95"/>
      <c r="E125" s="93"/>
      <c r="F125" s="92"/>
    </row>
    <row r="126" spans="1:6" x14ac:dyDescent="0.2">
      <c r="A126" s="92"/>
      <c r="B126" s="98"/>
      <c r="C126" s="94"/>
      <c r="D126" s="95"/>
      <c r="E126" s="93"/>
      <c r="F126" s="92"/>
    </row>
    <row r="127" spans="1:6" x14ac:dyDescent="0.2">
      <c r="A127" s="92"/>
      <c r="B127" s="98"/>
      <c r="C127" s="94"/>
      <c r="D127" s="95"/>
      <c r="E127" s="93"/>
      <c r="F127" s="92"/>
    </row>
    <row r="128" spans="1:6" x14ac:dyDescent="0.2">
      <c r="A128" s="92"/>
      <c r="B128" s="98"/>
      <c r="C128" s="94"/>
      <c r="D128" s="95"/>
      <c r="E128" s="93"/>
      <c r="F128" s="92"/>
    </row>
    <row r="129" spans="1:6" x14ac:dyDescent="0.2">
      <c r="A129" s="92"/>
      <c r="B129" s="98"/>
      <c r="C129" s="94"/>
      <c r="D129" s="95"/>
      <c r="E129" s="93"/>
      <c r="F129" s="92"/>
    </row>
    <row r="130" spans="1:6" x14ac:dyDescent="0.2">
      <c r="A130" s="92"/>
      <c r="B130" s="98"/>
      <c r="C130" s="94"/>
      <c r="D130" s="95"/>
      <c r="E130" s="93"/>
      <c r="F130" s="92"/>
    </row>
    <row r="131" spans="1:6" x14ac:dyDescent="0.2">
      <c r="A131" s="92"/>
      <c r="B131" s="98"/>
      <c r="C131" s="94"/>
      <c r="D131" s="95"/>
      <c r="E131" s="93"/>
      <c r="F131" s="92"/>
    </row>
    <row r="132" spans="1:6" x14ac:dyDescent="0.2">
      <c r="A132" s="92"/>
      <c r="B132" s="98"/>
      <c r="C132" s="94"/>
      <c r="D132" s="95"/>
      <c r="E132" s="93"/>
      <c r="F132" s="92"/>
    </row>
    <row r="133" spans="1:6" x14ac:dyDescent="0.2">
      <c r="A133" s="92"/>
      <c r="B133" s="98"/>
      <c r="C133" s="94"/>
      <c r="D133" s="95"/>
      <c r="E133" s="93"/>
      <c r="F133" s="92"/>
    </row>
    <row r="134" spans="1:6" x14ac:dyDescent="0.2">
      <c r="A134" s="92"/>
      <c r="B134" s="98"/>
      <c r="C134" s="94"/>
      <c r="D134" s="95"/>
      <c r="E134" s="93"/>
      <c r="F134" s="92"/>
    </row>
    <row r="135" spans="1:6" x14ac:dyDescent="0.2">
      <c r="A135" s="92"/>
      <c r="B135" s="98"/>
      <c r="C135" s="94"/>
      <c r="D135" s="95"/>
      <c r="E135" s="93"/>
      <c r="F135" s="92"/>
    </row>
    <row r="136" spans="1:6" x14ac:dyDescent="0.2">
      <c r="A136" s="92"/>
      <c r="B136" s="98"/>
      <c r="C136" s="94"/>
      <c r="D136" s="95"/>
      <c r="E136" s="93"/>
      <c r="F136" s="92"/>
    </row>
    <row r="137" spans="1:6" x14ac:dyDescent="0.2">
      <c r="A137" s="92"/>
      <c r="B137" s="98"/>
      <c r="C137" s="94"/>
      <c r="D137" s="95"/>
      <c r="E137" s="93"/>
      <c r="F137" s="92"/>
    </row>
    <row r="138" spans="1:6" x14ac:dyDescent="0.2">
      <c r="A138" s="92"/>
      <c r="B138" s="98"/>
      <c r="C138" s="94"/>
      <c r="D138" s="95"/>
      <c r="E138" s="93"/>
      <c r="F138" s="92"/>
    </row>
    <row r="139" spans="1:6" x14ac:dyDescent="0.2">
      <c r="A139" s="92"/>
      <c r="B139" s="98"/>
      <c r="C139" s="94"/>
      <c r="D139" s="95"/>
      <c r="E139" s="93"/>
      <c r="F139" s="92"/>
    </row>
    <row r="140" spans="1:6" x14ac:dyDescent="0.2">
      <c r="A140" s="92"/>
      <c r="B140" s="98"/>
      <c r="C140" s="94"/>
      <c r="D140" s="95"/>
      <c r="E140" s="93"/>
      <c r="F140" s="92"/>
    </row>
    <row r="141" spans="1:6" x14ac:dyDescent="0.2">
      <c r="A141" s="92"/>
      <c r="B141" s="98"/>
      <c r="C141" s="94"/>
      <c r="D141" s="95"/>
      <c r="E141" s="93"/>
      <c r="F141" s="92"/>
    </row>
    <row r="142" spans="1:6" x14ac:dyDescent="0.2">
      <c r="A142" s="92"/>
      <c r="B142" s="98"/>
      <c r="C142" s="94"/>
      <c r="D142" s="95"/>
      <c r="E142" s="93"/>
      <c r="F142" s="92"/>
    </row>
    <row r="143" spans="1:6" x14ac:dyDescent="0.2">
      <c r="A143" s="92"/>
      <c r="B143" s="98"/>
      <c r="C143" s="94"/>
      <c r="D143" s="95"/>
      <c r="E143" s="93"/>
      <c r="F143" s="92"/>
    </row>
    <row r="144" spans="1:6" x14ac:dyDescent="0.2">
      <c r="A144" s="92"/>
      <c r="B144" s="98"/>
      <c r="C144" s="94"/>
      <c r="D144" s="95"/>
      <c r="E144" s="93"/>
      <c r="F144" s="92"/>
    </row>
    <row r="145" spans="1:6" x14ac:dyDescent="0.2">
      <c r="A145" s="92"/>
      <c r="B145" s="98"/>
      <c r="C145" s="94"/>
      <c r="D145" s="95"/>
      <c r="E145" s="93"/>
      <c r="F145" s="92"/>
    </row>
    <row r="146" spans="1:6" x14ac:dyDescent="0.2">
      <c r="A146" s="92"/>
      <c r="B146" s="98"/>
      <c r="C146" s="94"/>
      <c r="D146" s="95"/>
      <c r="E146" s="93"/>
      <c r="F146" s="92"/>
    </row>
    <row r="147" spans="1:6" x14ac:dyDescent="0.2">
      <c r="A147" s="92"/>
      <c r="B147" s="98"/>
      <c r="C147" s="94"/>
      <c r="D147" s="95"/>
      <c r="E147" s="93"/>
      <c r="F147" s="92"/>
    </row>
    <row r="148" spans="1:6" x14ac:dyDescent="0.2">
      <c r="A148" s="92"/>
      <c r="B148" s="98"/>
      <c r="C148" s="94"/>
      <c r="D148" s="95"/>
      <c r="E148" s="93"/>
      <c r="F148" s="92"/>
    </row>
    <row r="149" spans="1:6" x14ac:dyDescent="0.2">
      <c r="A149" s="92"/>
      <c r="B149" s="98"/>
      <c r="C149" s="94"/>
      <c r="D149" s="95"/>
      <c r="E149" s="93"/>
      <c r="F149" s="92"/>
    </row>
    <row r="150" spans="1:6" x14ac:dyDescent="0.2">
      <c r="A150" s="92"/>
      <c r="B150" s="98"/>
      <c r="C150" s="94"/>
      <c r="D150" s="95"/>
      <c r="E150" s="93"/>
      <c r="F150" s="92"/>
    </row>
    <row r="151" spans="1:6" x14ac:dyDescent="0.2">
      <c r="A151" s="92"/>
      <c r="B151" s="98"/>
      <c r="C151" s="94"/>
      <c r="D151" s="95"/>
      <c r="E151" s="93"/>
      <c r="F151" s="92"/>
    </row>
    <row r="152" spans="1:6" x14ac:dyDescent="0.2">
      <c r="A152" s="92"/>
      <c r="B152" s="98"/>
      <c r="C152" s="94"/>
      <c r="D152" s="95"/>
      <c r="E152" s="93"/>
      <c r="F152" s="92"/>
    </row>
    <row r="153" spans="1:6" x14ac:dyDescent="0.2">
      <c r="A153" s="92"/>
      <c r="B153" s="98"/>
      <c r="C153" s="94"/>
      <c r="D153" s="95"/>
      <c r="E153" s="93"/>
      <c r="F153" s="92"/>
    </row>
    <row r="154" spans="1:6" x14ac:dyDescent="0.2">
      <c r="A154" s="92"/>
      <c r="B154" s="98"/>
      <c r="C154" s="94"/>
      <c r="D154" s="95"/>
      <c r="E154" s="93"/>
      <c r="F154" s="92"/>
    </row>
    <row r="155" spans="1:6" x14ac:dyDescent="0.2">
      <c r="A155" s="92"/>
      <c r="B155" s="98"/>
      <c r="C155" s="94"/>
      <c r="D155" s="95"/>
      <c r="E155" s="93"/>
      <c r="F155" s="92"/>
    </row>
    <row r="156" spans="1:6" x14ac:dyDescent="0.2">
      <c r="A156" s="92"/>
      <c r="B156" s="98"/>
      <c r="C156" s="94"/>
      <c r="D156" s="95"/>
      <c r="E156" s="93"/>
      <c r="F156" s="92"/>
    </row>
    <row r="157" spans="1:6" x14ac:dyDescent="0.2">
      <c r="A157" s="92"/>
      <c r="B157" s="98"/>
      <c r="C157" s="94"/>
      <c r="D157" s="95"/>
      <c r="E157" s="93"/>
      <c r="F157" s="92"/>
    </row>
    <row r="158" spans="1:6" x14ac:dyDescent="0.2">
      <c r="A158" s="92"/>
      <c r="B158" s="98"/>
      <c r="C158" s="94"/>
      <c r="D158" s="95"/>
      <c r="E158" s="93"/>
      <c r="F158" s="92"/>
    </row>
    <row r="159" spans="1:6" x14ac:dyDescent="0.2">
      <c r="A159" s="92"/>
      <c r="B159" s="98"/>
      <c r="C159" s="94"/>
      <c r="D159" s="95"/>
      <c r="E159" s="93"/>
      <c r="F159" s="92"/>
    </row>
    <row r="160" spans="1:6" x14ac:dyDescent="0.2">
      <c r="A160" s="92"/>
      <c r="B160" s="98"/>
      <c r="C160" s="94"/>
      <c r="D160" s="95"/>
      <c r="E160" s="93"/>
      <c r="F160" s="92"/>
    </row>
    <row r="161" spans="1:6" x14ac:dyDescent="0.2">
      <c r="A161" s="92"/>
      <c r="B161" s="98"/>
      <c r="C161" s="94"/>
      <c r="D161" s="95"/>
      <c r="E161" s="93"/>
      <c r="F161" s="92"/>
    </row>
    <row r="162" spans="1:6" x14ac:dyDescent="0.2">
      <c r="A162" s="92"/>
      <c r="B162" s="98"/>
      <c r="C162" s="94"/>
      <c r="D162" s="95"/>
      <c r="E162" s="93"/>
      <c r="F162" s="92"/>
    </row>
    <row r="163" spans="1:6" x14ac:dyDescent="0.2">
      <c r="A163" s="92"/>
      <c r="B163" s="98"/>
      <c r="C163" s="94"/>
      <c r="D163" s="95"/>
      <c r="E163" s="93"/>
      <c r="F163" s="92"/>
    </row>
    <row r="164" spans="1:6" x14ac:dyDescent="0.2">
      <c r="A164" s="92"/>
      <c r="B164" s="98"/>
      <c r="C164" s="94"/>
      <c r="D164" s="95"/>
      <c r="E164" s="93"/>
      <c r="F164" s="92"/>
    </row>
    <row r="165" spans="1:6" x14ac:dyDescent="0.2">
      <c r="A165" s="92"/>
      <c r="B165" s="98"/>
      <c r="C165" s="94"/>
      <c r="D165" s="95"/>
      <c r="E165" s="93"/>
      <c r="F165" s="92"/>
    </row>
    <row r="166" spans="1:6" x14ac:dyDescent="0.2">
      <c r="A166" s="92"/>
      <c r="B166" s="98"/>
      <c r="C166" s="94"/>
      <c r="D166" s="95"/>
      <c r="E166" s="93"/>
      <c r="F166" s="92"/>
    </row>
    <row r="167" spans="1:6" x14ac:dyDescent="0.2">
      <c r="A167" s="92"/>
      <c r="B167" s="98"/>
      <c r="C167" s="94"/>
      <c r="D167" s="95"/>
      <c r="E167" s="93"/>
      <c r="F167" s="92"/>
    </row>
    <row r="168" spans="1:6" x14ac:dyDescent="0.2">
      <c r="A168" s="92"/>
      <c r="B168" s="98"/>
      <c r="C168" s="94"/>
      <c r="D168" s="95"/>
      <c r="E168" s="93"/>
      <c r="F168" s="92"/>
    </row>
    <row r="169" spans="1:6" x14ac:dyDescent="0.2">
      <c r="A169" s="92"/>
      <c r="B169" s="98"/>
      <c r="C169" s="94"/>
      <c r="D169" s="95"/>
      <c r="E169" s="93"/>
      <c r="F169" s="92"/>
    </row>
    <row r="170" spans="1:6" x14ac:dyDescent="0.2">
      <c r="A170" s="92"/>
      <c r="B170" s="98"/>
      <c r="C170" s="94"/>
      <c r="D170" s="95"/>
      <c r="E170" s="93"/>
      <c r="F170" s="92"/>
    </row>
    <row r="171" spans="1:6" x14ac:dyDescent="0.2">
      <c r="A171" s="92"/>
      <c r="B171" s="98"/>
      <c r="C171" s="94"/>
      <c r="D171" s="95"/>
      <c r="E171" s="93"/>
      <c r="F171" s="92"/>
    </row>
    <row r="172" spans="1:6" x14ac:dyDescent="0.2">
      <c r="A172" s="92"/>
      <c r="B172" s="98"/>
      <c r="C172" s="94"/>
      <c r="D172" s="95"/>
      <c r="E172" s="92"/>
      <c r="F172" s="92"/>
    </row>
    <row r="173" spans="1:6" x14ac:dyDescent="0.2">
      <c r="A173" s="92"/>
      <c r="B173" s="98"/>
      <c r="C173" s="94"/>
      <c r="D173" s="95"/>
      <c r="E173" s="92"/>
      <c r="F173" s="92"/>
    </row>
    <row r="174" spans="1:6" x14ac:dyDescent="0.2">
      <c r="A174" s="92"/>
      <c r="B174" s="98"/>
      <c r="C174" s="94"/>
      <c r="D174" s="95"/>
      <c r="E174" s="93"/>
      <c r="F174" s="92"/>
    </row>
    <row r="175" spans="1:6" x14ac:dyDescent="0.2">
      <c r="A175" s="92"/>
      <c r="B175" s="98"/>
      <c r="C175" s="94"/>
      <c r="D175" s="95"/>
      <c r="E175" s="93"/>
      <c r="F175" s="92"/>
    </row>
    <row r="176" spans="1:6" x14ac:dyDescent="0.2">
      <c r="A176" s="92"/>
      <c r="B176" s="98"/>
      <c r="C176" s="94"/>
      <c r="D176" s="95"/>
      <c r="E176" s="93"/>
      <c r="F176" s="92"/>
    </row>
    <row r="177" spans="1:6" x14ac:dyDescent="0.2">
      <c r="A177" s="92"/>
      <c r="B177" s="98"/>
      <c r="C177" s="94"/>
      <c r="D177" s="95"/>
      <c r="E177" s="93"/>
      <c r="F177" s="92"/>
    </row>
    <row r="178" spans="1:6" x14ac:dyDescent="0.2">
      <c r="A178" s="92"/>
      <c r="B178" s="98"/>
      <c r="C178" s="94"/>
      <c r="D178" s="95"/>
      <c r="E178" s="93"/>
      <c r="F178" s="92"/>
    </row>
    <row r="179" spans="1:6" x14ac:dyDescent="0.2">
      <c r="A179" s="92"/>
      <c r="B179" s="98"/>
      <c r="C179" s="94"/>
      <c r="D179" s="95"/>
      <c r="E179" s="93"/>
      <c r="F179" s="92"/>
    </row>
    <row r="180" spans="1:6" x14ac:dyDescent="0.2">
      <c r="A180" s="92"/>
      <c r="B180" s="98"/>
      <c r="C180" s="94"/>
      <c r="D180" s="95"/>
      <c r="E180" s="93"/>
      <c r="F180" s="92"/>
    </row>
    <row r="181" spans="1:6" x14ac:dyDescent="0.2">
      <c r="A181" s="92"/>
      <c r="B181" s="98"/>
      <c r="C181" s="94"/>
      <c r="D181" s="95"/>
      <c r="E181" s="93"/>
      <c r="F181" s="92"/>
    </row>
    <row r="182" spans="1:6" x14ac:dyDescent="0.2">
      <c r="A182" s="92"/>
      <c r="B182" s="98"/>
      <c r="C182" s="94"/>
      <c r="D182" s="95"/>
      <c r="E182" s="93"/>
      <c r="F182" s="92"/>
    </row>
    <row r="183" spans="1:6" x14ac:dyDescent="0.2">
      <c r="A183" s="92"/>
      <c r="B183" s="98"/>
      <c r="C183" s="94"/>
      <c r="D183" s="95"/>
      <c r="E183" s="93"/>
      <c r="F183" s="92"/>
    </row>
    <row r="184" spans="1:6" x14ac:dyDescent="0.2">
      <c r="A184" s="92"/>
      <c r="B184" s="98"/>
      <c r="C184" s="94"/>
      <c r="D184" s="95"/>
      <c r="E184" s="93"/>
      <c r="F184" s="92"/>
    </row>
    <row r="185" spans="1:6" x14ac:dyDescent="0.2">
      <c r="A185" s="92"/>
      <c r="B185" s="98"/>
      <c r="C185" s="94"/>
      <c r="D185" s="95"/>
      <c r="E185" s="93"/>
      <c r="F185" s="92"/>
    </row>
    <row r="186" spans="1:6" x14ac:dyDescent="0.2">
      <c r="A186" s="92"/>
      <c r="B186" s="98"/>
      <c r="C186" s="94"/>
      <c r="D186" s="95"/>
      <c r="E186" s="93"/>
      <c r="F186" s="92"/>
    </row>
    <row r="187" spans="1:6" x14ac:dyDescent="0.2">
      <c r="A187" s="92"/>
      <c r="B187" s="98"/>
      <c r="C187" s="94"/>
      <c r="D187" s="95"/>
      <c r="E187" s="93"/>
      <c r="F187" s="92"/>
    </row>
    <row r="188" spans="1:6" x14ac:dyDescent="0.2">
      <c r="A188" s="92"/>
      <c r="B188" s="98"/>
      <c r="C188" s="94"/>
      <c r="D188" s="95"/>
      <c r="E188" s="93"/>
      <c r="F188" s="92"/>
    </row>
    <row r="189" spans="1:6" x14ac:dyDescent="0.2">
      <c r="A189" s="92"/>
      <c r="B189" s="98"/>
      <c r="C189" s="94"/>
      <c r="D189" s="95"/>
      <c r="E189" s="93"/>
      <c r="F189" s="92"/>
    </row>
    <row r="190" spans="1:6" x14ac:dyDescent="0.2">
      <c r="A190" s="92"/>
      <c r="B190" s="98"/>
      <c r="C190" s="94"/>
      <c r="D190" s="95"/>
      <c r="E190" s="93"/>
      <c r="F190" s="92"/>
    </row>
    <row r="191" spans="1:6" x14ac:dyDescent="0.2">
      <c r="A191" s="92"/>
      <c r="B191" s="98"/>
      <c r="C191" s="94"/>
      <c r="D191" s="95"/>
      <c r="E191" s="93"/>
      <c r="F191" s="92"/>
    </row>
    <row r="192" spans="1:6" x14ac:dyDescent="0.2">
      <c r="A192" s="92"/>
      <c r="B192" s="98"/>
      <c r="C192" s="94"/>
      <c r="D192" s="95"/>
      <c r="E192" s="93"/>
      <c r="F192" s="92"/>
    </row>
    <row r="193" spans="1:6" x14ac:dyDescent="0.2">
      <c r="A193" s="92"/>
      <c r="B193" s="98"/>
      <c r="C193" s="94"/>
      <c r="D193" s="95"/>
      <c r="E193" s="93"/>
      <c r="F193" s="92"/>
    </row>
    <row r="194" spans="1:6" x14ac:dyDescent="0.2">
      <c r="A194" s="92"/>
      <c r="B194" s="98"/>
      <c r="C194" s="94"/>
      <c r="D194" s="95"/>
      <c r="E194" s="93"/>
      <c r="F194" s="92"/>
    </row>
    <row r="195" spans="1:6" x14ac:dyDescent="0.2">
      <c r="A195" s="92"/>
      <c r="B195" s="98"/>
      <c r="C195" s="94"/>
      <c r="D195" s="95"/>
      <c r="E195" s="93"/>
      <c r="F195" s="92"/>
    </row>
    <row r="196" spans="1:6" x14ac:dyDescent="0.2">
      <c r="A196" s="92"/>
      <c r="B196" s="98"/>
      <c r="C196" s="94"/>
      <c r="D196" s="95"/>
      <c r="E196" s="93"/>
      <c r="F196" s="92"/>
    </row>
    <row r="197" spans="1:6" x14ac:dyDescent="0.2">
      <c r="A197" s="92"/>
      <c r="B197" s="98"/>
      <c r="C197" s="94"/>
      <c r="D197" s="95"/>
      <c r="E197" s="93"/>
      <c r="F197" s="92"/>
    </row>
    <row r="198" spans="1:6" x14ac:dyDescent="0.2">
      <c r="A198" s="92"/>
      <c r="B198" s="98"/>
      <c r="C198" s="94"/>
      <c r="D198" s="95"/>
      <c r="E198" s="93"/>
      <c r="F198" s="92"/>
    </row>
    <row r="199" spans="1:6" x14ac:dyDescent="0.2">
      <c r="A199" s="92"/>
      <c r="B199" s="98"/>
      <c r="C199" s="94"/>
      <c r="D199" s="95"/>
      <c r="E199" s="93"/>
      <c r="F199" s="92"/>
    </row>
    <row r="200" spans="1:6" x14ac:dyDescent="0.2">
      <c r="A200" s="92"/>
      <c r="B200" s="98"/>
      <c r="C200" s="94"/>
      <c r="D200" s="95"/>
      <c r="E200" s="93"/>
      <c r="F200" s="92"/>
    </row>
    <row r="201" spans="1:6" x14ac:dyDescent="0.2">
      <c r="A201" s="92"/>
      <c r="B201" s="98"/>
      <c r="C201" s="94"/>
      <c r="D201" s="95"/>
      <c r="E201" s="93"/>
      <c r="F201" s="92"/>
    </row>
    <row r="202" spans="1:6" x14ac:dyDescent="0.2">
      <c r="A202" s="92"/>
      <c r="B202" s="98"/>
      <c r="C202" s="94"/>
      <c r="D202" s="95"/>
      <c r="E202" s="93"/>
      <c r="F202" s="92"/>
    </row>
    <row r="203" spans="1:6" x14ac:dyDescent="0.2">
      <c r="A203" s="92"/>
      <c r="B203" s="98"/>
      <c r="C203" s="94"/>
      <c r="D203" s="95"/>
      <c r="E203" s="93"/>
      <c r="F203" s="92"/>
    </row>
    <row r="204" spans="1:6" x14ac:dyDescent="0.2">
      <c r="A204" s="92"/>
      <c r="B204" s="98"/>
      <c r="C204" s="94"/>
      <c r="D204" s="95"/>
      <c r="E204" s="93"/>
      <c r="F204" s="92"/>
    </row>
    <row r="205" spans="1:6" x14ac:dyDescent="0.2">
      <c r="A205" s="92"/>
      <c r="B205" s="98"/>
      <c r="C205" s="94"/>
      <c r="D205" s="95"/>
      <c r="E205" s="93"/>
      <c r="F205" s="92"/>
    </row>
    <row r="206" spans="1:6" x14ac:dyDescent="0.2">
      <c r="A206" s="92"/>
      <c r="B206" s="98"/>
      <c r="C206" s="94"/>
      <c r="D206" s="95"/>
      <c r="E206" s="93"/>
      <c r="F206" s="92"/>
    </row>
    <row r="207" spans="1:6" x14ac:dyDescent="0.2">
      <c r="A207" s="92"/>
      <c r="B207" s="98"/>
      <c r="C207" s="94"/>
      <c r="D207" s="95"/>
      <c r="E207" s="93"/>
      <c r="F207" s="92"/>
    </row>
    <row r="208" spans="1:6" x14ac:dyDescent="0.2">
      <c r="A208" s="92"/>
      <c r="B208" s="98"/>
      <c r="C208" s="94"/>
      <c r="D208" s="95"/>
      <c r="E208" s="93"/>
      <c r="F208" s="92"/>
    </row>
    <row r="209" spans="1:6" x14ac:dyDescent="0.2">
      <c r="A209" s="92"/>
      <c r="B209" s="98"/>
      <c r="C209" s="94"/>
      <c r="D209" s="95"/>
      <c r="E209" s="93"/>
      <c r="F209" s="92"/>
    </row>
    <row r="210" spans="1:6" x14ac:dyDescent="0.2">
      <c r="A210" s="92"/>
      <c r="B210" s="98"/>
      <c r="C210" s="94"/>
      <c r="D210" s="95"/>
      <c r="E210" s="93"/>
      <c r="F210" s="92"/>
    </row>
    <row r="211" spans="1:6" x14ac:dyDescent="0.2">
      <c r="A211" s="92"/>
      <c r="B211" s="98"/>
      <c r="C211" s="94"/>
      <c r="D211" s="95"/>
      <c r="E211" s="93"/>
      <c r="F211" s="92"/>
    </row>
    <row r="212" spans="1:6" x14ac:dyDescent="0.2">
      <c r="A212" s="92"/>
      <c r="B212" s="98"/>
      <c r="C212" s="94"/>
      <c r="D212" s="95"/>
      <c r="E212" s="93"/>
      <c r="F212" s="92"/>
    </row>
    <row r="213" spans="1:6" x14ac:dyDescent="0.2">
      <c r="A213" s="92"/>
      <c r="B213" s="98"/>
      <c r="C213" s="94"/>
      <c r="D213" s="95"/>
      <c r="E213" s="93"/>
      <c r="F213" s="92"/>
    </row>
    <row r="214" spans="1:6" x14ac:dyDescent="0.2">
      <c r="A214" s="92"/>
      <c r="B214" s="98"/>
      <c r="C214" s="94"/>
      <c r="D214" s="95"/>
      <c r="E214" s="93"/>
      <c r="F214" s="92"/>
    </row>
    <row r="215" spans="1:6" x14ac:dyDescent="0.2">
      <c r="A215" s="92"/>
      <c r="B215" s="98"/>
      <c r="C215" s="94"/>
      <c r="D215" s="95"/>
      <c r="E215" s="93"/>
      <c r="F215" s="92"/>
    </row>
    <row r="216" spans="1:6" x14ac:dyDescent="0.2">
      <c r="A216" s="92"/>
      <c r="B216" s="98"/>
      <c r="C216" s="94"/>
      <c r="D216" s="95"/>
      <c r="E216" s="93"/>
      <c r="F216" s="92"/>
    </row>
    <row r="217" spans="1:6" x14ac:dyDescent="0.2">
      <c r="A217" s="92"/>
      <c r="B217" s="98"/>
      <c r="C217" s="94"/>
      <c r="D217" s="95"/>
      <c r="E217" s="93"/>
      <c r="F217" s="92"/>
    </row>
    <row r="218" spans="1:6" x14ac:dyDescent="0.2">
      <c r="A218" s="92"/>
      <c r="B218" s="98"/>
      <c r="C218" s="94"/>
      <c r="D218" s="95"/>
      <c r="E218" s="93"/>
      <c r="F218" s="92"/>
    </row>
    <row r="219" spans="1:6" x14ac:dyDescent="0.2">
      <c r="A219" s="92"/>
      <c r="B219" s="98"/>
      <c r="C219" s="94"/>
      <c r="D219" s="95"/>
      <c r="E219" s="93"/>
      <c r="F219" s="92"/>
    </row>
    <row r="220" spans="1:6" x14ac:dyDescent="0.2">
      <c r="A220" s="92"/>
      <c r="B220" s="98"/>
      <c r="C220" s="94"/>
      <c r="D220" s="95"/>
      <c r="E220" s="93"/>
      <c r="F220" s="92"/>
    </row>
    <row r="221" spans="1:6" x14ac:dyDescent="0.2">
      <c r="A221" s="92"/>
      <c r="B221" s="98"/>
      <c r="C221" s="94"/>
      <c r="D221" s="95"/>
      <c r="E221" s="93"/>
      <c r="F221" s="92"/>
    </row>
    <row r="222" spans="1:6" x14ac:dyDescent="0.2">
      <c r="A222" s="92"/>
      <c r="B222" s="98"/>
      <c r="C222" s="94"/>
      <c r="D222" s="95"/>
      <c r="E222" s="93"/>
      <c r="F222" s="92"/>
    </row>
    <row r="223" spans="1:6" x14ac:dyDescent="0.2">
      <c r="A223" s="92"/>
      <c r="B223" s="98"/>
      <c r="C223" s="94"/>
      <c r="D223" s="95"/>
      <c r="E223" s="93"/>
      <c r="F223" s="92"/>
    </row>
    <row r="224" spans="1:6" x14ac:dyDescent="0.2">
      <c r="A224" s="92"/>
      <c r="B224" s="98"/>
      <c r="C224" s="94"/>
      <c r="D224" s="95"/>
      <c r="E224" s="93"/>
      <c r="F224" s="92"/>
    </row>
    <row r="225" spans="1:6" x14ac:dyDescent="0.2">
      <c r="A225" s="92"/>
      <c r="B225" s="98"/>
      <c r="C225" s="94"/>
      <c r="D225" s="95"/>
      <c r="E225" s="93"/>
      <c r="F225" s="92"/>
    </row>
    <row r="226" spans="1:6" x14ac:dyDescent="0.2">
      <c r="A226" s="92"/>
      <c r="B226" s="98"/>
      <c r="C226" s="94"/>
      <c r="D226" s="95"/>
      <c r="E226" s="93"/>
      <c r="F226" s="92"/>
    </row>
    <row r="227" spans="1:6" x14ac:dyDescent="0.2">
      <c r="A227" s="92"/>
      <c r="B227" s="98"/>
      <c r="C227" s="94"/>
      <c r="D227" s="95"/>
      <c r="E227" s="93"/>
      <c r="F227" s="92"/>
    </row>
    <row r="228" spans="1:6" x14ac:dyDescent="0.2">
      <c r="A228" s="92"/>
      <c r="B228" s="98"/>
      <c r="C228" s="94"/>
      <c r="D228" s="95"/>
      <c r="E228" s="93"/>
      <c r="F228" s="92"/>
    </row>
    <row r="229" spans="1:6" x14ac:dyDescent="0.2">
      <c r="A229" s="92"/>
      <c r="B229" s="98"/>
      <c r="C229" s="94"/>
      <c r="D229" s="95"/>
      <c r="E229" s="93"/>
      <c r="F229" s="92"/>
    </row>
    <row r="230" spans="1:6" x14ac:dyDescent="0.2">
      <c r="A230" s="92"/>
      <c r="B230" s="98"/>
      <c r="C230" s="94"/>
      <c r="D230" s="95"/>
      <c r="E230" s="92"/>
      <c r="F230" s="92"/>
    </row>
    <row r="231" spans="1:6" x14ac:dyDescent="0.2">
      <c r="A231" s="92"/>
      <c r="B231" s="98"/>
      <c r="C231" s="94"/>
      <c r="D231" s="95"/>
      <c r="E231" s="92"/>
      <c r="F231" s="92"/>
    </row>
    <row r="232" spans="1:6" x14ac:dyDescent="0.2">
      <c r="A232" s="92"/>
      <c r="B232" s="98"/>
      <c r="C232" s="94"/>
      <c r="D232" s="95"/>
      <c r="E232" s="93"/>
      <c r="F232" s="92"/>
    </row>
    <row r="233" spans="1:6" x14ac:dyDescent="0.2">
      <c r="A233" s="92"/>
      <c r="B233" s="98"/>
      <c r="C233" s="94"/>
      <c r="D233" s="95"/>
      <c r="E233" s="93"/>
      <c r="F233" s="92"/>
    </row>
    <row r="234" spans="1:6" x14ac:dyDescent="0.2">
      <c r="A234" s="92"/>
      <c r="B234" s="98"/>
      <c r="C234" s="94"/>
      <c r="D234" s="95"/>
      <c r="E234" s="93"/>
      <c r="F234" s="92"/>
    </row>
    <row r="235" spans="1:6" x14ac:dyDescent="0.2">
      <c r="A235" s="92"/>
      <c r="B235" s="98"/>
      <c r="C235" s="94"/>
      <c r="D235" s="95"/>
      <c r="E235" s="93"/>
      <c r="F235" s="92"/>
    </row>
    <row r="236" spans="1:6" x14ac:dyDescent="0.2">
      <c r="A236" s="92"/>
      <c r="B236" s="98"/>
      <c r="C236" s="94"/>
      <c r="D236" s="95"/>
      <c r="E236" s="93"/>
      <c r="F236" s="92"/>
    </row>
    <row r="237" spans="1:6" x14ac:dyDescent="0.2">
      <c r="A237" s="92"/>
      <c r="B237" s="98"/>
      <c r="C237" s="94"/>
      <c r="D237" s="95"/>
      <c r="E237" s="93"/>
      <c r="F237" s="92"/>
    </row>
    <row r="238" spans="1:6" x14ac:dyDescent="0.2">
      <c r="A238" s="92"/>
      <c r="B238" s="98"/>
      <c r="C238" s="94"/>
      <c r="D238" s="95"/>
      <c r="E238" s="93"/>
      <c r="F238" s="92"/>
    </row>
    <row r="239" spans="1:6" x14ac:dyDescent="0.2">
      <c r="A239" s="92"/>
      <c r="B239" s="98"/>
      <c r="C239" s="94"/>
      <c r="D239" s="95"/>
      <c r="E239" s="93"/>
      <c r="F239" s="92"/>
    </row>
    <row r="240" spans="1:6" x14ac:dyDescent="0.2">
      <c r="A240" s="92"/>
      <c r="B240" s="98"/>
      <c r="C240" s="94"/>
      <c r="D240" s="95"/>
      <c r="E240" s="93"/>
      <c r="F240" s="92"/>
    </row>
    <row r="241" spans="1:6" x14ac:dyDescent="0.2">
      <c r="A241" s="92"/>
      <c r="B241" s="98"/>
      <c r="C241" s="94"/>
      <c r="D241" s="95"/>
      <c r="E241" s="93"/>
      <c r="F241" s="92"/>
    </row>
    <row r="242" spans="1:6" x14ac:dyDescent="0.2">
      <c r="A242" s="92"/>
      <c r="B242" s="98"/>
      <c r="C242" s="94"/>
      <c r="D242" s="95"/>
      <c r="E242" s="93"/>
      <c r="F242" s="92"/>
    </row>
    <row r="243" spans="1:6" x14ac:dyDescent="0.2">
      <c r="A243" s="92"/>
      <c r="B243" s="98"/>
      <c r="C243" s="94"/>
      <c r="D243" s="95"/>
      <c r="E243" s="93"/>
      <c r="F243" s="92"/>
    </row>
    <row r="244" spans="1:6" x14ac:dyDescent="0.2">
      <c r="A244" s="92"/>
      <c r="B244" s="98"/>
      <c r="C244" s="94"/>
      <c r="D244" s="95"/>
      <c r="E244" s="93"/>
      <c r="F244" s="92"/>
    </row>
    <row r="245" spans="1:6" x14ac:dyDescent="0.2">
      <c r="A245" s="92"/>
      <c r="B245" s="98"/>
      <c r="C245" s="94"/>
      <c r="D245" s="95"/>
      <c r="E245" s="93"/>
      <c r="F245" s="92"/>
    </row>
    <row r="246" spans="1:6" x14ac:dyDescent="0.2">
      <c r="A246" s="92"/>
      <c r="B246" s="98"/>
      <c r="C246" s="94"/>
      <c r="D246" s="95"/>
      <c r="E246" s="93"/>
      <c r="F246" s="92"/>
    </row>
    <row r="247" spans="1:6" x14ac:dyDescent="0.2">
      <c r="A247" s="92"/>
      <c r="B247" s="98"/>
      <c r="C247" s="94"/>
      <c r="D247" s="95"/>
      <c r="E247" s="93"/>
      <c r="F247" s="92"/>
    </row>
    <row r="248" spans="1:6" x14ac:dyDescent="0.2">
      <c r="A248" s="92"/>
      <c r="B248" s="98"/>
      <c r="C248" s="94"/>
      <c r="D248" s="95"/>
      <c r="E248" s="93"/>
      <c r="F248" s="92"/>
    </row>
    <row r="249" spans="1:6" x14ac:dyDescent="0.2">
      <c r="A249" s="92"/>
      <c r="B249" s="98"/>
      <c r="C249" s="94"/>
      <c r="D249" s="95"/>
      <c r="E249" s="93"/>
      <c r="F249" s="92"/>
    </row>
    <row r="250" spans="1:6" x14ac:dyDescent="0.2">
      <c r="A250" s="92"/>
      <c r="B250" s="98"/>
      <c r="C250" s="94"/>
      <c r="D250" s="95"/>
      <c r="E250" s="93"/>
      <c r="F250" s="92"/>
    </row>
    <row r="251" spans="1:6" x14ac:dyDescent="0.2">
      <c r="A251" s="92"/>
      <c r="B251" s="98"/>
      <c r="C251" s="94"/>
      <c r="D251" s="95"/>
      <c r="E251" s="93"/>
      <c r="F251" s="92"/>
    </row>
    <row r="252" spans="1:6" x14ac:dyDescent="0.2">
      <c r="A252" s="92"/>
      <c r="B252" s="98"/>
      <c r="C252" s="94"/>
      <c r="D252" s="95"/>
      <c r="E252" s="93"/>
      <c r="F252" s="92"/>
    </row>
    <row r="253" spans="1:6" x14ac:dyDescent="0.2">
      <c r="A253" s="92"/>
      <c r="B253" s="98"/>
      <c r="C253" s="94"/>
      <c r="D253" s="95"/>
      <c r="E253" s="93"/>
      <c r="F253" s="92"/>
    </row>
    <row r="254" spans="1:6" x14ac:dyDescent="0.2">
      <c r="A254" s="92"/>
      <c r="B254" s="98"/>
      <c r="C254" s="94"/>
      <c r="D254" s="95"/>
      <c r="E254" s="93"/>
      <c r="F254" s="92"/>
    </row>
    <row r="255" spans="1:6" x14ac:dyDescent="0.2">
      <c r="A255" s="92"/>
      <c r="B255" s="98"/>
      <c r="C255" s="94"/>
      <c r="D255" s="95"/>
      <c r="E255" s="93"/>
      <c r="F255" s="92"/>
    </row>
    <row r="256" spans="1:6" x14ac:dyDescent="0.2">
      <c r="A256" s="92"/>
      <c r="B256" s="98"/>
      <c r="C256" s="94"/>
      <c r="D256" s="95"/>
      <c r="E256" s="93"/>
      <c r="F256" s="92"/>
    </row>
    <row r="257" spans="1:6" x14ac:dyDescent="0.2">
      <c r="A257" s="92"/>
      <c r="B257" s="98"/>
      <c r="C257" s="94"/>
      <c r="D257" s="95"/>
      <c r="E257" s="93"/>
      <c r="F257" s="92"/>
    </row>
    <row r="258" spans="1:6" x14ac:dyDescent="0.2">
      <c r="A258" s="92"/>
      <c r="B258" s="98"/>
      <c r="C258" s="94"/>
      <c r="D258" s="95"/>
      <c r="E258" s="93"/>
      <c r="F258" s="92"/>
    </row>
    <row r="259" spans="1:6" x14ac:dyDescent="0.2">
      <c r="A259" s="92"/>
      <c r="B259" s="98"/>
      <c r="C259" s="94"/>
      <c r="D259" s="95"/>
      <c r="E259" s="93"/>
      <c r="F259" s="92"/>
    </row>
    <row r="260" spans="1:6" x14ac:dyDescent="0.2">
      <c r="A260" s="92"/>
      <c r="B260" s="98"/>
      <c r="C260" s="94"/>
      <c r="D260" s="95"/>
      <c r="E260" s="93"/>
      <c r="F260" s="92"/>
    </row>
    <row r="261" spans="1:6" x14ac:dyDescent="0.2">
      <c r="A261" s="92"/>
      <c r="B261" s="98"/>
      <c r="C261" s="94"/>
      <c r="D261" s="95"/>
      <c r="E261" s="93"/>
      <c r="F261" s="92"/>
    </row>
    <row r="262" spans="1:6" x14ac:dyDescent="0.2">
      <c r="A262" s="92"/>
      <c r="B262" s="98"/>
      <c r="C262" s="94"/>
      <c r="D262" s="95"/>
      <c r="E262" s="93"/>
      <c r="F262" s="92"/>
    </row>
    <row r="263" spans="1:6" x14ac:dyDescent="0.2">
      <c r="A263" s="92"/>
      <c r="B263" s="98"/>
      <c r="C263" s="94"/>
      <c r="D263" s="95"/>
      <c r="E263" s="93"/>
      <c r="F263" s="92"/>
    </row>
    <row r="264" spans="1:6" x14ac:dyDescent="0.2">
      <c r="A264" s="92"/>
      <c r="B264" s="98"/>
      <c r="C264" s="94"/>
      <c r="D264" s="95"/>
      <c r="E264" s="93"/>
      <c r="F264" s="92"/>
    </row>
    <row r="265" spans="1:6" x14ac:dyDescent="0.2">
      <c r="A265" s="92"/>
      <c r="B265" s="98"/>
      <c r="C265" s="94"/>
      <c r="D265" s="95"/>
      <c r="E265" s="93"/>
      <c r="F265" s="92"/>
    </row>
    <row r="266" spans="1:6" x14ac:dyDescent="0.2">
      <c r="A266" s="92"/>
      <c r="B266" s="98"/>
      <c r="C266" s="94"/>
      <c r="D266" s="95"/>
      <c r="E266" s="93"/>
      <c r="F266" s="92"/>
    </row>
    <row r="267" spans="1:6" x14ac:dyDescent="0.2">
      <c r="A267" s="92"/>
      <c r="B267" s="98"/>
      <c r="C267" s="94"/>
      <c r="D267" s="95"/>
      <c r="E267" s="93"/>
      <c r="F267" s="92"/>
    </row>
    <row r="268" spans="1:6" x14ac:dyDescent="0.2">
      <c r="A268" s="92"/>
      <c r="B268" s="98"/>
      <c r="C268" s="94"/>
      <c r="D268" s="95"/>
      <c r="E268" s="93"/>
      <c r="F268" s="92"/>
    </row>
    <row r="269" spans="1:6" x14ac:dyDescent="0.2">
      <c r="A269" s="92"/>
      <c r="B269" s="98"/>
      <c r="C269" s="94"/>
      <c r="D269" s="95"/>
      <c r="E269" s="93"/>
      <c r="F269" s="92"/>
    </row>
    <row r="270" spans="1:6" x14ac:dyDescent="0.2">
      <c r="A270" s="92"/>
      <c r="B270" s="98"/>
      <c r="C270" s="94"/>
      <c r="D270" s="95"/>
      <c r="E270" s="93"/>
      <c r="F270" s="92"/>
    </row>
    <row r="271" spans="1:6" x14ac:dyDescent="0.2">
      <c r="A271" s="92"/>
      <c r="B271" s="98"/>
      <c r="C271" s="94"/>
      <c r="D271" s="95"/>
      <c r="E271" s="93"/>
      <c r="F271" s="92"/>
    </row>
    <row r="272" spans="1:6" x14ac:dyDescent="0.2">
      <c r="A272" s="92"/>
      <c r="B272" s="98"/>
      <c r="C272" s="94"/>
      <c r="D272" s="95"/>
      <c r="E272" s="93"/>
      <c r="F272" s="92"/>
    </row>
    <row r="273" spans="1:6" x14ac:dyDescent="0.2">
      <c r="A273" s="92"/>
      <c r="B273" s="98"/>
      <c r="C273" s="94"/>
      <c r="D273" s="95"/>
      <c r="E273" s="93"/>
      <c r="F273" s="92"/>
    </row>
    <row r="274" spans="1:6" x14ac:dyDescent="0.2">
      <c r="A274" s="92"/>
      <c r="B274" s="98"/>
      <c r="C274" s="94"/>
      <c r="D274" s="95"/>
      <c r="E274" s="93"/>
      <c r="F274" s="92"/>
    </row>
    <row r="275" spans="1:6" x14ac:dyDescent="0.2">
      <c r="A275" s="92"/>
      <c r="B275" s="98"/>
      <c r="C275" s="94"/>
      <c r="D275" s="95"/>
      <c r="E275" s="93"/>
      <c r="F275" s="92"/>
    </row>
    <row r="276" spans="1:6" x14ac:dyDescent="0.2">
      <c r="A276" s="92"/>
      <c r="B276" s="98"/>
      <c r="C276" s="94"/>
      <c r="D276" s="95"/>
      <c r="E276" s="93"/>
      <c r="F276" s="92"/>
    </row>
    <row r="277" spans="1:6" x14ac:dyDescent="0.2">
      <c r="A277" s="92"/>
      <c r="B277" s="98"/>
      <c r="C277" s="94"/>
      <c r="D277" s="95"/>
      <c r="E277" s="93"/>
      <c r="F277" s="92"/>
    </row>
    <row r="278" spans="1:6" x14ac:dyDescent="0.2">
      <c r="A278" s="92"/>
      <c r="B278" s="98"/>
      <c r="C278" s="94"/>
      <c r="D278" s="95"/>
      <c r="E278" s="93"/>
      <c r="F278" s="92"/>
    </row>
    <row r="279" spans="1:6" x14ac:dyDescent="0.2">
      <c r="A279" s="92"/>
      <c r="B279" s="98"/>
      <c r="C279" s="94"/>
      <c r="D279" s="95"/>
      <c r="E279" s="93"/>
      <c r="F279" s="92"/>
    </row>
    <row r="280" spans="1:6" x14ac:dyDescent="0.2">
      <c r="A280" s="92"/>
      <c r="B280" s="98"/>
      <c r="C280" s="94"/>
      <c r="D280" s="95"/>
      <c r="E280" s="93"/>
      <c r="F280" s="92"/>
    </row>
    <row r="281" spans="1:6" x14ac:dyDescent="0.2">
      <c r="A281" s="92"/>
      <c r="B281" s="98"/>
      <c r="C281" s="94"/>
      <c r="D281" s="95"/>
      <c r="E281" s="93"/>
      <c r="F281" s="92"/>
    </row>
    <row r="282" spans="1:6" x14ac:dyDescent="0.2">
      <c r="A282" s="92"/>
      <c r="B282" s="98"/>
      <c r="C282" s="94"/>
      <c r="D282" s="95"/>
      <c r="E282" s="93"/>
      <c r="F282" s="92"/>
    </row>
    <row r="283" spans="1:6" x14ac:dyDescent="0.2">
      <c r="A283" s="92"/>
      <c r="B283" s="98"/>
      <c r="C283" s="94"/>
      <c r="D283" s="95"/>
      <c r="E283" s="93"/>
      <c r="F283" s="92"/>
    </row>
    <row r="284" spans="1:6" x14ac:dyDescent="0.2">
      <c r="A284" s="92"/>
      <c r="B284" s="98"/>
      <c r="C284" s="94"/>
      <c r="D284" s="95"/>
      <c r="E284" s="93"/>
      <c r="F284" s="92"/>
    </row>
    <row r="285" spans="1:6" x14ac:dyDescent="0.2">
      <c r="A285" s="92"/>
      <c r="B285" s="98"/>
      <c r="C285" s="94"/>
      <c r="D285" s="95"/>
      <c r="E285" s="93"/>
      <c r="F285" s="92"/>
    </row>
    <row r="286" spans="1:6" x14ac:dyDescent="0.2">
      <c r="A286" s="92"/>
      <c r="B286" s="98"/>
      <c r="C286" s="94"/>
      <c r="D286" s="95"/>
      <c r="E286" s="93"/>
      <c r="F286" s="92"/>
    </row>
    <row r="287" spans="1:6" x14ac:dyDescent="0.2">
      <c r="A287" s="92"/>
      <c r="B287" s="98"/>
      <c r="C287" s="94"/>
      <c r="D287" s="95"/>
      <c r="E287" s="93"/>
      <c r="F287" s="92"/>
    </row>
    <row r="288" spans="1:6" x14ac:dyDescent="0.2">
      <c r="A288" s="92"/>
      <c r="B288" s="98"/>
      <c r="C288" s="94"/>
      <c r="D288" s="95"/>
      <c r="E288" s="92"/>
      <c r="F288" s="92"/>
    </row>
    <row r="289" spans="1:6" x14ac:dyDescent="0.2">
      <c r="A289" s="92"/>
      <c r="B289" s="98"/>
      <c r="C289" s="94"/>
      <c r="D289" s="95"/>
      <c r="E289" s="92"/>
      <c r="F289" s="92"/>
    </row>
    <row r="290" spans="1:6" x14ac:dyDescent="0.2">
      <c r="A290" s="92"/>
      <c r="B290" s="98"/>
      <c r="C290" s="94"/>
      <c r="D290" s="95"/>
      <c r="E290" s="93"/>
      <c r="F290" s="92"/>
    </row>
    <row r="291" spans="1:6" x14ac:dyDescent="0.2">
      <c r="A291" s="92"/>
      <c r="B291" s="98"/>
      <c r="C291" s="94"/>
      <c r="D291" s="95"/>
      <c r="E291" s="93"/>
      <c r="F291" s="92"/>
    </row>
    <row r="292" spans="1:6" x14ac:dyDescent="0.2">
      <c r="A292" s="92"/>
      <c r="B292" s="98"/>
      <c r="C292" s="94"/>
      <c r="D292" s="95"/>
      <c r="E292" s="93"/>
      <c r="F292" s="92"/>
    </row>
    <row r="293" spans="1:6" x14ac:dyDescent="0.2">
      <c r="A293" s="92"/>
      <c r="B293" s="98"/>
      <c r="C293" s="94"/>
      <c r="D293" s="95"/>
      <c r="E293" s="93"/>
      <c r="F293" s="92"/>
    </row>
    <row r="294" spans="1:6" x14ac:dyDescent="0.2">
      <c r="A294" s="92"/>
      <c r="B294" s="98"/>
      <c r="C294" s="94"/>
      <c r="D294" s="95"/>
      <c r="E294" s="93"/>
      <c r="F294" s="92"/>
    </row>
    <row r="295" spans="1:6" x14ac:dyDescent="0.2">
      <c r="A295" s="92"/>
      <c r="B295" s="98"/>
      <c r="C295" s="94"/>
      <c r="D295" s="95"/>
      <c r="E295" s="93"/>
      <c r="F295" s="92"/>
    </row>
    <row r="296" spans="1:6" x14ac:dyDescent="0.2">
      <c r="A296" s="92"/>
      <c r="B296" s="98"/>
      <c r="C296" s="94"/>
      <c r="D296" s="95"/>
      <c r="E296" s="93"/>
      <c r="F296" s="92"/>
    </row>
    <row r="297" spans="1:6" x14ac:dyDescent="0.2">
      <c r="A297" s="92"/>
      <c r="B297" s="98"/>
      <c r="C297" s="94"/>
      <c r="D297" s="95"/>
      <c r="E297" s="93"/>
      <c r="F297" s="92"/>
    </row>
    <row r="298" spans="1:6" x14ac:dyDescent="0.2">
      <c r="A298" s="92"/>
      <c r="B298" s="98"/>
      <c r="C298" s="94"/>
      <c r="D298" s="95"/>
      <c r="E298" s="93"/>
      <c r="F298" s="92"/>
    </row>
    <row r="299" spans="1:6" x14ac:dyDescent="0.2">
      <c r="A299" s="92"/>
      <c r="B299" s="98"/>
      <c r="C299" s="94"/>
      <c r="D299" s="95"/>
      <c r="E299" s="93"/>
      <c r="F299" s="92"/>
    </row>
    <row r="300" spans="1:6" x14ac:dyDescent="0.2">
      <c r="A300" s="92"/>
      <c r="B300" s="98"/>
      <c r="C300" s="94"/>
      <c r="D300" s="95"/>
      <c r="E300" s="93"/>
      <c r="F300" s="92"/>
    </row>
    <row r="301" spans="1:6" x14ac:dyDescent="0.2">
      <c r="A301" s="92"/>
      <c r="B301" s="98"/>
      <c r="C301" s="94"/>
      <c r="D301" s="95"/>
      <c r="E301" s="93"/>
      <c r="F301" s="92"/>
    </row>
    <row r="302" spans="1:6" x14ac:dyDescent="0.2">
      <c r="A302" s="92"/>
      <c r="B302" s="98"/>
      <c r="C302" s="94"/>
      <c r="D302" s="95"/>
      <c r="E302" s="93"/>
      <c r="F302" s="92"/>
    </row>
    <row r="303" spans="1:6" x14ac:dyDescent="0.2">
      <c r="A303" s="92"/>
      <c r="B303" s="98"/>
      <c r="C303" s="94"/>
      <c r="D303" s="95"/>
      <c r="E303" s="93"/>
      <c r="F303" s="92"/>
    </row>
    <row r="304" spans="1:6" x14ac:dyDescent="0.2">
      <c r="A304" s="92"/>
      <c r="B304" s="98"/>
      <c r="C304" s="94"/>
      <c r="D304" s="95"/>
      <c r="E304" s="93"/>
      <c r="F304" s="92"/>
    </row>
    <row r="305" spans="1:6" x14ac:dyDescent="0.2">
      <c r="A305" s="92"/>
      <c r="B305" s="98"/>
      <c r="C305" s="94"/>
      <c r="D305" s="95"/>
      <c r="E305" s="93"/>
      <c r="F305" s="92"/>
    </row>
    <row r="306" spans="1:6" x14ac:dyDescent="0.2">
      <c r="A306" s="92"/>
      <c r="B306" s="98"/>
      <c r="C306" s="94"/>
      <c r="D306" s="95"/>
      <c r="E306" s="93"/>
      <c r="F306" s="92"/>
    </row>
    <row r="307" spans="1:6" x14ac:dyDescent="0.2">
      <c r="A307" s="92"/>
      <c r="B307" s="98"/>
      <c r="C307" s="94"/>
      <c r="D307" s="95"/>
      <c r="E307" s="93"/>
      <c r="F307" s="92"/>
    </row>
    <row r="308" spans="1:6" x14ac:dyDescent="0.2">
      <c r="A308" s="92"/>
      <c r="B308" s="98"/>
      <c r="C308" s="94"/>
      <c r="D308" s="95"/>
      <c r="E308" s="93"/>
      <c r="F308" s="92"/>
    </row>
    <row r="309" spans="1:6" x14ac:dyDescent="0.2">
      <c r="A309" s="92"/>
      <c r="B309" s="98"/>
      <c r="C309" s="94"/>
      <c r="D309" s="95"/>
      <c r="E309" s="93"/>
      <c r="F309" s="92"/>
    </row>
    <row r="310" spans="1:6" x14ac:dyDescent="0.2">
      <c r="A310" s="92"/>
      <c r="B310" s="98"/>
      <c r="C310" s="94"/>
      <c r="D310" s="95"/>
      <c r="E310" s="93"/>
      <c r="F310" s="92"/>
    </row>
    <row r="311" spans="1:6" x14ac:dyDescent="0.2">
      <c r="A311" s="92"/>
      <c r="B311" s="98"/>
      <c r="C311" s="94"/>
      <c r="D311" s="95"/>
      <c r="E311" s="93"/>
      <c r="F311" s="92"/>
    </row>
    <row r="312" spans="1:6" x14ac:dyDescent="0.2">
      <c r="A312" s="92"/>
      <c r="B312" s="98"/>
      <c r="C312" s="94"/>
      <c r="D312" s="95"/>
      <c r="E312" s="93"/>
      <c r="F312" s="92"/>
    </row>
    <row r="313" spans="1:6" x14ac:dyDescent="0.2">
      <c r="A313" s="92"/>
      <c r="B313" s="98"/>
      <c r="C313" s="94"/>
      <c r="D313" s="95"/>
      <c r="E313" s="93"/>
      <c r="F313" s="92"/>
    </row>
    <row r="314" spans="1:6" x14ac:dyDescent="0.2">
      <c r="A314" s="92"/>
      <c r="B314" s="98"/>
      <c r="C314" s="94"/>
      <c r="D314" s="95"/>
      <c r="E314" s="93"/>
      <c r="F314" s="92"/>
    </row>
    <row r="315" spans="1:6" x14ac:dyDescent="0.2">
      <c r="A315" s="92"/>
      <c r="B315" s="98"/>
      <c r="C315" s="94"/>
      <c r="D315" s="95"/>
      <c r="E315" s="93"/>
      <c r="F315" s="92"/>
    </row>
    <row r="316" spans="1:6" x14ac:dyDescent="0.2">
      <c r="A316" s="92"/>
      <c r="B316" s="98"/>
      <c r="C316" s="94"/>
      <c r="D316" s="95"/>
      <c r="E316" s="93"/>
      <c r="F316" s="92"/>
    </row>
    <row r="317" spans="1:6" x14ac:dyDescent="0.2">
      <c r="A317" s="92"/>
      <c r="B317" s="98"/>
      <c r="C317" s="94"/>
      <c r="D317" s="95"/>
      <c r="E317" s="93"/>
      <c r="F317" s="92"/>
    </row>
    <row r="318" spans="1:6" x14ac:dyDescent="0.2">
      <c r="A318" s="92"/>
      <c r="B318" s="98"/>
      <c r="C318" s="94"/>
      <c r="D318" s="95"/>
      <c r="E318" s="93"/>
      <c r="F318" s="92"/>
    </row>
    <row r="319" spans="1:6" x14ac:dyDescent="0.2">
      <c r="A319" s="92"/>
      <c r="B319" s="98"/>
      <c r="C319" s="94"/>
      <c r="D319" s="95"/>
      <c r="E319" s="93"/>
      <c r="F319" s="92"/>
    </row>
    <row r="320" spans="1:6" x14ac:dyDescent="0.2">
      <c r="A320" s="92"/>
      <c r="B320" s="98"/>
      <c r="C320" s="94"/>
      <c r="D320" s="95"/>
      <c r="E320" s="93"/>
      <c r="F320" s="92"/>
    </row>
    <row r="321" spans="1:6" x14ac:dyDescent="0.2">
      <c r="A321" s="92"/>
      <c r="B321" s="98"/>
      <c r="C321" s="94"/>
      <c r="D321" s="95"/>
      <c r="E321" s="93"/>
      <c r="F321" s="92"/>
    </row>
    <row r="322" spans="1:6" x14ac:dyDescent="0.2">
      <c r="A322" s="92"/>
      <c r="B322" s="98"/>
      <c r="C322" s="94"/>
      <c r="D322" s="95"/>
      <c r="E322" s="93"/>
      <c r="F322" s="92"/>
    </row>
    <row r="323" spans="1:6" x14ac:dyDescent="0.2">
      <c r="A323" s="92"/>
      <c r="B323" s="98"/>
      <c r="C323" s="94"/>
      <c r="D323" s="95"/>
      <c r="E323" s="93"/>
      <c r="F323" s="92"/>
    </row>
    <row r="324" spans="1:6" x14ac:dyDescent="0.2">
      <c r="A324" s="92"/>
      <c r="B324" s="98"/>
      <c r="C324" s="94"/>
      <c r="D324" s="95"/>
      <c r="E324" s="93"/>
      <c r="F324" s="92"/>
    </row>
    <row r="325" spans="1:6" x14ac:dyDescent="0.2">
      <c r="A325" s="92"/>
      <c r="B325" s="98"/>
      <c r="C325" s="94"/>
      <c r="D325" s="95"/>
      <c r="E325" s="93"/>
      <c r="F325" s="92"/>
    </row>
    <row r="326" spans="1:6" x14ac:dyDescent="0.2">
      <c r="A326" s="92"/>
      <c r="B326" s="98"/>
      <c r="C326" s="94"/>
      <c r="D326" s="95"/>
      <c r="E326" s="93"/>
      <c r="F326" s="92"/>
    </row>
    <row r="327" spans="1:6" x14ac:dyDescent="0.2">
      <c r="A327" s="92"/>
      <c r="B327" s="98"/>
      <c r="C327" s="94"/>
      <c r="D327" s="95"/>
      <c r="E327" s="93"/>
      <c r="F327" s="92"/>
    </row>
    <row r="328" spans="1:6" x14ac:dyDescent="0.2">
      <c r="A328" s="92"/>
      <c r="B328" s="98"/>
      <c r="C328" s="94"/>
      <c r="D328" s="95"/>
      <c r="E328" s="93"/>
      <c r="F328" s="92"/>
    </row>
    <row r="329" spans="1:6" x14ac:dyDescent="0.2">
      <c r="A329" s="92"/>
      <c r="B329" s="98"/>
      <c r="C329" s="94"/>
      <c r="D329" s="95"/>
      <c r="E329" s="93"/>
      <c r="F329" s="92"/>
    </row>
    <row r="330" spans="1:6" x14ac:dyDescent="0.2">
      <c r="A330" s="92"/>
      <c r="B330" s="98"/>
      <c r="C330" s="94"/>
      <c r="D330" s="95"/>
      <c r="E330" s="93"/>
      <c r="F330" s="92"/>
    </row>
    <row r="331" spans="1:6" x14ac:dyDescent="0.2">
      <c r="A331" s="92"/>
      <c r="B331" s="98"/>
      <c r="C331" s="94"/>
      <c r="D331" s="95"/>
      <c r="E331" s="93"/>
      <c r="F331" s="92"/>
    </row>
    <row r="332" spans="1:6" x14ac:dyDescent="0.2">
      <c r="A332" s="92"/>
      <c r="B332" s="98"/>
      <c r="C332" s="94"/>
      <c r="D332" s="95"/>
      <c r="E332" s="93"/>
      <c r="F332" s="92"/>
    </row>
    <row r="333" spans="1:6" x14ac:dyDescent="0.2">
      <c r="A333" s="92"/>
      <c r="B333" s="98"/>
      <c r="C333" s="94"/>
      <c r="D333" s="95"/>
      <c r="E333" s="93"/>
      <c r="F333" s="92"/>
    </row>
    <row r="334" spans="1:6" x14ac:dyDescent="0.2">
      <c r="A334" s="92"/>
      <c r="B334" s="98"/>
      <c r="C334" s="94"/>
      <c r="D334" s="95"/>
      <c r="E334" s="93"/>
      <c r="F334" s="92"/>
    </row>
    <row r="335" spans="1:6" x14ac:dyDescent="0.2">
      <c r="A335" s="92"/>
      <c r="B335" s="98"/>
      <c r="C335" s="94"/>
      <c r="D335" s="95"/>
      <c r="E335" s="93"/>
      <c r="F335" s="92"/>
    </row>
    <row r="336" spans="1:6" x14ac:dyDescent="0.2">
      <c r="A336" s="92"/>
      <c r="B336" s="98"/>
      <c r="C336" s="94"/>
      <c r="D336" s="95"/>
      <c r="E336" s="93"/>
      <c r="F336" s="92"/>
    </row>
    <row r="337" spans="1:6" x14ac:dyDescent="0.2">
      <c r="A337" s="92"/>
      <c r="B337" s="98"/>
      <c r="C337" s="94"/>
      <c r="D337" s="95"/>
      <c r="E337" s="93"/>
      <c r="F337" s="92"/>
    </row>
    <row r="338" spans="1:6" x14ac:dyDescent="0.2">
      <c r="A338" s="92"/>
      <c r="B338" s="98"/>
      <c r="C338" s="94"/>
      <c r="D338" s="95"/>
      <c r="E338" s="93"/>
      <c r="F338" s="92"/>
    </row>
    <row r="339" spans="1:6" x14ac:dyDescent="0.2">
      <c r="A339" s="92"/>
      <c r="B339" s="98"/>
      <c r="C339" s="94"/>
      <c r="D339" s="95"/>
      <c r="E339" s="93"/>
      <c r="F339" s="92"/>
    </row>
    <row r="340" spans="1:6" x14ac:dyDescent="0.2">
      <c r="A340" s="92"/>
      <c r="B340" s="98"/>
      <c r="C340" s="94"/>
      <c r="D340" s="95"/>
      <c r="E340" s="93"/>
      <c r="F340" s="92"/>
    </row>
    <row r="341" spans="1:6" x14ac:dyDescent="0.2">
      <c r="A341" s="92"/>
      <c r="B341" s="98"/>
      <c r="C341" s="94"/>
      <c r="D341" s="95"/>
      <c r="E341" s="93"/>
      <c r="F341" s="92"/>
    </row>
    <row r="342" spans="1:6" x14ac:dyDescent="0.2">
      <c r="A342" s="92"/>
      <c r="B342" s="98"/>
      <c r="C342" s="94"/>
      <c r="D342" s="95"/>
      <c r="E342" s="93"/>
      <c r="F342" s="92"/>
    </row>
    <row r="343" spans="1:6" x14ac:dyDescent="0.2">
      <c r="A343" s="92"/>
      <c r="B343" s="98"/>
      <c r="C343" s="94"/>
      <c r="D343" s="95"/>
      <c r="E343" s="93"/>
      <c r="F343" s="92"/>
    </row>
    <row r="344" spans="1:6" x14ac:dyDescent="0.2">
      <c r="A344" s="92"/>
      <c r="B344" s="98"/>
      <c r="C344" s="94"/>
      <c r="D344" s="95"/>
      <c r="E344" s="93"/>
      <c r="F344" s="92"/>
    </row>
    <row r="345" spans="1:6" x14ac:dyDescent="0.2">
      <c r="A345" s="92"/>
      <c r="B345" s="98"/>
      <c r="C345" s="94"/>
      <c r="D345" s="95"/>
      <c r="E345" s="93"/>
      <c r="F345" s="92"/>
    </row>
    <row r="346" spans="1:6" x14ac:dyDescent="0.2">
      <c r="A346" s="92"/>
      <c r="B346" s="98"/>
      <c r="C346" s="94"/>
      <c r="D346" s="95"/>
      <c r="E346" s="92"/>
      <c r="F346" s="92"/>
    </row>
    <row r="347" spans="1:6" x14ac:dyDescent="0.2">
      <c r="A347" s="92"/>
      <c r="B347" s="98"/>
      <c r="C347" s="94"/>
      <c r="D347" s="95"/>
      <c r="E347" s="92"/>
      <c r="F347" s="92"/>
    </row>
    <row r="348" spans="1:6" x14ac:dyDescent="0.2">
      <c r="A348" s="92"/>
      <c r="B348" s="98"/>
      <c r="C348" s="94"/>
      <c r="D348" s="95"/>
      <c r="E348" s="93"/>
      <c r="F348" s="92"/>
    </row>
    <row r="349" spans="1:6" x14ac:dyDescent="0.2">
      <c r="A349" s="92"/>
      <c r="B349" s="98"/>
      <c r="C349" s="94"/>
      <c r="D349" s="95"/>
      <c r="E349" s="93"/>
      <c r="F349" s="92"/>
    </row>
    <row r="350" spans="1:6" x14ac:dyDescent="0.2">
      <c r="A350" s="92"/>
      <c r="B350" s="98"/>
      <c r="C350" s="94"/>
      <c r="D350" s="95"/>
      <c r="E350" s="93"/>
      <c r="F350" s="92"/>
    </row>
    <row r="351" spans="1:6" x14ac:dyDescent="0.2">
      <c r="A351" s="92"/>
      <c r="B351" s="98"/>
      <c r="C351" s="94"/>
      <c r="D351" s="95"/>
      <c r="E351" s="93"/>
      <c r="F351" s="92"/>
    </row>
    <row r="352" spans="1:6" x14ac:dyDescent="0.2">
      <c r="A352" s="92"/>
      <c r="B352" s="98"/>
      <c r="C352" s="94"/>
      <c r="D352" s="95"/>
      <c r="E352" s="93"/>
      <c r="F352" s="92"/>
    </row>
    <row r="353" spans="1:6" x14ac:dyDescent="0.2">
      <c r="A353" s="92"/>
      <c r="B353" s="98"/>
      <c r="C353" s="94"/>
      <c r="D353" s="95"/>
      <c r="E353" s="93"/>
      <c r="F353" s="92"/>
    </row>
    <row r="354" spans="1:6" x14ac:dyDescent="0.2">
      <c r="A354" s="92"/>
      <c r="B354" s="98"/>
      <c r="C354" s="94"/>
      <c r="D354" s="95"/>
      <c r="E354" s="93"/>
      <c r="F354" s="92"/>
    </row>
    <row r="355" spans="1:6" x14ac:dyDescent="0.2">
      <c r="A355" s="92"/>
      <c r="B355" s="98"/>
      <c r="C355" s="94"/>
      <c r="D355" s="95"/>
      <c r="E355" s="93"/>
      <c r="F355" s="92"/>
    </row>
    <row r="356" spans="1:6" x14ac:dyDescent="0.2">
      <c r="A356" s="92"/>
      <c r="B356" s="98"/>
      <c r="C356" s="94"/>
      <c r="D356" s="95"/>
      <c r="E356" s="93"/>
      <c r="F356" s="92"/>
    </row>
    <row r="357" spans="1:6" x14ac:dyDescent="0.2">
      <c r="A357" s="92"/>
      <c r="B357" s="98"/>
      <c r="C357" s="94"/>
      <c r="D357" s="95"/>
      <c r="E357" s="93"/>
      <c r="F357" s="92"/>
    </row>
    <row r="358" spans="1:6" x14ac:dyDescent="0.2">
      <c r="A358" s="92"/>
      <c r="B358" s="98"/>
      <c r="C358" s="94"/>
      <c r="D358" s="95"/>
      <c r="E358" s="93"/>
      <c r="F358" s="92"/>
    </row>
    <row r="359" spans="1:6" x14ac:dyDescent="0.2">
      <c r="A359" s="92"/>
      <c r="B359" s="98"/>
      <c r="C359" s="94"/>
      <c r="D359" s="95"/>
      <c r="E359" s="93"/>
      <c r="F359" s="92"/>
    </row>
    <row r="360" spans="1:6" x14ac:dyDescent="0.2">
      <c r="A360" s="92"/>
      <c r="B360" s="98"/>
      <c r="C360" s="94"/>
      <c r="D360" s="95"/>
      <c r="E360" s="93"/>
      <c r="F360" s="92"/>
    </row>
    <row r="361" spans="1:6" x14ac:dyDescent="0.2">
      <c r="A361" s="92"/>
      <c r="B361" s="98"/>
      <c r="C361" s="94"/>
      <c r="D361" s="95"/>
      <c r="E361" s="93"/>
      <c r="F361" s="92"/>
    </row>
    <row r="362" spans="1:6" x14ac:dyDescent="0.2">
      <c r="A362" s="92"/>
      <c r="B362" s="98"/>
      <c r="C362" s="94"/>
      <c r="D362" s="95"/>
      <c r="E362" s="93"/>
      <c r="F362" s="92"/>
    </row>
    <row r="363" spans="1:6" x14ac:dyDescent="0.2">
      <c r="A363" s="92"/>
      <c r="B363" s="98"/>
      <c r="C363" s="94"/>
      <c r="D363" s="95"/>
      <c r="E363" s="93"/>
      <c r="F363" s="92"/>
    </row>
    <row r="364" spans="1:6" x14ac:dyDescent="0.2">
      <c r="A364" s="92"/>
      <c r="B364" s="98"/>
      <c r="C364" s="94"/>
      <c r="D364" s="95"/>
      <c r="E364" s="93"/>
      <c r="F364" s="92"/>
    </row>
    <row r="365" spans="1:6" x14ac:dyDescent="0.2">
      <c r="A365" s="92"/>
      <c r="B365" s="98"/>
      <c r="C365" s="94"/>
      <c r="D365" s="95"/>
      <c r="E365" s="93"/>
      <c r="F365" s="92"/>
    </row>
    <row r="366" spans="1:6" x14ac:dyDescent="0.2">
      <c r="A366" s="92"/>
      <c r="B366" s="98"/>
      <c r="C366" s="94"/>
      <c r="D366" s="95"/>
      <c r="E366" s="93"/>
      <c r="F366" s="92"/>
    </row>
    <row r="367" spans="1:6" x14ac:dyDescent="0.2">
      <c r="A367" s="92"/>
      <c r="B367" s="98"/>
      <c r="C367" s="94"/>
      <c r="D367" s="95"/>
      <c r="E367" s="93"/>
      <c r="F367" s="92"/>
    </row>
    <row r="368" spans="1:6" x14ac:dyDescent="0.2">
      <c r="A368" s="92"/>
      <c r="B368" s="98"/>
      <c r="C368" s="94"/>
      <c r="D368" s="95"/>
      <c r="E368" s="93"/>
      <c r="F368" s="92"/>
    </row>
    <row r="369" spans="1:6" x14ac:dyDescent="0.2">
      <c r="A369" s="92"/>
      <c r="B369" s="98"/>
      <c r="C369" s="94"/>
      <c r="D369" s="95"/>
      <c r="E369" s="93"/>
      <c r="F369" s="92"/>
    </row>
    <row r="370" spans="1:6" x14ac:dyDescent="0.2">
      <c r="A370" s="92"/>
      <c r="B370" s="98"/>
      <c r="C370" s="94"/>
      <c r="D370" s="95"/>
      <c r="E370" s="93"/>
      <c r="F370" s="92"/>
    </row>
    <row r="371" spans="1:6" x14ac:dyDescent="0.2">
      <c r="A371" s="92"/>
      <c r="B371" s="98"/>
      <c r="C371" s="94"/>
      <c r="D371" s="95"/>
      <c r="E371" s="93"/>
      <c r="F371" s="92"/>
    </row>
    <row r="372" spans="1:6" x14ac:dyDescent="0.2">
      <c r="A372" s="92"/>
      <c r="B372" s="98"/>
      <c r="C372" s="94"/>
      <c r="D372" s="95"/>
      <c r="E372" s="93"/>
      <c r="F372" s="92"/>
    </row>
    <row r="373" spans="1:6" x14ac:dyDescent="0.2">
      <c r="A373" s="92"/>
      <c r="B373" s="98"/>
      <c r="C373" s="94"/>
      <c r="D373" s="95"/>
      <c r="E373" s="93"/>
      <c r="F373" s="92"/>
    </row>
    <row r="374" spans="1:6" x14ac:dyDescent="0.2">
      <c r="A374" s="92"/>
      <c r="B374" s="98"/>
      <c r="C374" s="94"/>
      <c r="D374" s="95"/>
      <c r="E374" s="93"/>
      <c r="F374" s="92"/>
    </row>
    <row r="375" spans="1:6" x14ac:dyDescent="0.2">
      <c r="A375" s="92"/>
      <c r="B375" s="98"/>
      <c r="C375" s="94"/>
      <c r="D375" s="95"/>
      <c r="E375" s="93"/>
      <c r="F375" s="92"/>
    </row>
    <row r="376" spans="1:6" x14ac:dyDescent="0.2">
      <c r="A376" s="92"/>
      <c r="B376" s="98"/>
      <c r="C376" s="94"/>
      <c r="D376" s="95"/>
      <c r="E376" s="93"/>
      <c r="F376" s="92"/>
    </row>
    <row r="377" spans="1:6" x14ac:dyDescent="0.2">
      <c r="A377" s="92"/>
      <c r="B377" s="98"/>
      <c r="C377" s="94"/>
      <c r="D377" s="95"/>
      <c r="E377" s="93"/>
      <c r="F377" s="92"/>
    </row>
    <row r="378" spans="1:6" x14ac:dyDescent="0.2">
      <c r="A378" s="92"/>
      <c r="B378" s="98"/>
      <c r="C378" s="94"/>
      <c r="D378" s="95"/>
      <c r="E378" s="93"/>
      <c r="F378" s="92"/>
    </row>
    <row r="379" spans="1:6" x14ac:dyDescent="0.2">
      <c r="A379" s="92"/>
      <c r="B379" s="98"/>
      <c r="C379" s="94"/>
      <c r="D379" s="95"/>
      <c r="E379" s="93"/>
      <c r="F379" s="92"/>
    </row>
    <row r="380" spans="1:6" x14ac:dyDescent="0.2">
      <c r="A380" s="92"/>
      <c r="B380" s="98"/>
      <c r="C380" s="94"/>
      <c r="D380" s="95"/>
      <c r="E380" s="93"/>
      <c r="F380" s="92"/>
    </row>
    <row r="381" spans="1:6" x14ac:dyDescent="0.2">
      <c r="A381" s="92"/>
      <c r="B381" s="98"/>
      <c r="C381" s="94"/>
      <c r="D381" s="95"/>
      <c r="E381" s="93"/>
      <c r="F381" s="92"/>
    </row>
    <row r="382" spans="1:6" x14ac:dyDescent="0.2">
      <c r="A382" s="92"/>
      <c r="B382" s="98"/>
      <c r="C382" s="94"/>
      <c r="D382" s="95"/>
      <c r="E382" s="93"/>
      <c r="F382" s="92"/>
    </row>
    <row r="383" spans="1:6" x14ac:dyDescent="0.2">
      <c r="A383" s="92"/>
      <c r="B383" s="98"/>
      <c r="C383" s="94"/>
      <c r="D383" s="95"/>
      <c r="E383" s="93"/>
      <c r="F383" s="92"/>
    </row>
    <row r="384" spans="1:6" x14ac:dyDescent="0.2">
      <c r="A384" s="92"/>
      <c r="B384" s="98"/>
      <c r="C384" s="94"/>
      <c r="D384" s="95"/>
      <c r="E384" s="93"/>
      <c r="F384" s="92"/>
    </row>
    <row r="385" spans="1:6" x14ac:dyDescent="0.2">
      <c r="A385" s="92"/>
      <c r="B385" s="98"/>
      <c r="C385" s="94"/>
      <c r="D385" s="95"/>
      <c r="E385" s="93"/>
      <c r="F385" s="92"/>
    </row>
    <row r="386" spans="1:6" x14ac:dyDescent="0.2">
      <c r="A386" s="92"/>
      <c r="B386" s="98"/>
      <c r="C386" s="94"/>
      <c r="D386" s="95"/>
      <c r="E386" s="93"/>
      <c r="F386" s="92"/>
    </row>
    <row r="387" spans="1:6" x14ac:dyDescent="0.2">
      <c r="A387" s="92"/>
      <c r="B387" s="98"/>
      <c r="C387" s="94"/>
      <c r="D387" s="95"/>
      <c r="E387" s="93"/>
      <c r="F387" s="92"/>
    </row>
    <row r="388" spans="1:6" x14ac:dyDescent="0.2">
      <c r="A388" s="92"/>
      <c r="B388" s="98"/>
      <c r="C388" s="94"/>
      <c r="D388" s="95"/>
      <c r="E388" s="93"/>
      <c r="F388" s="92"/>
    </row>
    <row r="389" spans="1:6" x14ac:dyDescent="0.2">
      <c r="A389" s="92"/>
      <c r="B389" s="98"/>
      <c r="C389" s="94"/>
      <c r="D389" s="95"/>
      <c r="E389" s="93"/>
      <c r="F389" s="92"/>
    </row>
    <row r="390" spans="1:6" x14ac:dyDescent="0.2">
      <c r="A390" s="92"/>
      <c r="B390" s="98"/>
      <c r="C390" s="94"/>
      <c r="D390" s="95"/>
      <c r="E390" s="93"/>
      <c r="F390" s="92"/>
    </row>
    <row r="391" spans="1:6" x14ac:dyDescent="0.2">
      <c r="A391" s="92"/>
      <c r="B391" s="98"/>
      <c r="C391" s="94"/>
      <c r="D391" s="95"/>
      <c r="E391" s="93"/>
      <c r="F391" s="92"/>
    </row>
    <row r="392" spans="1:6" x14ac:dyDescent="0.2">
      <c r="A392" s="92"/>
      <c r="B392" s="98"/>
      <c r="C392" s="94"/>
      <c r="D392" s="95"/>
      <c r="E392" s="93"/>
      <c r="F392" s="92"/>
    </row>
    <row r="393" spans="1:6" x14ac:dyDescent="0.2">
      <c r="A393" s="92"/>
      <c r="B393" s="98"/>
      <c r="C393" s="94"/>
      <c r="D393" s="95"/>
      <c r="E393" s="93"/>
      <c r="F393" s="92"/>
    </row>
    <row r="394" spans="1:6" x14ac:dyDescent="0.2">
      <c r="A394" s="92"/>
      <c r="B394" s="98"/>
      <c r="C394" s="94"/>
      <c r="D394" s="95"/>
      <c r="E394" s="93"/>
      <c r="F394" s="92"/>
    </row>
    <row r="395" spans="1:6" x14ac:dyDescent="0.2">
      <c r="A395" s="92"/>
      <c r="B395" s="98"/>
      <c r="C395" s="94"/>
      <c r="D395" s="95"/>
      <c r="E395" s="93"/>
      <c r="F395" s="92"/>
    </row>
    <row r="396" spans="1:6" x14ac:dyDescent="0.2">
      <c r="A396" s="92"/>
      <c r="B396" s="98"/>
      <c r="C396" s="94"/>
      <c r="D396" s="95"/>
      <c r="E396" s="93"/>
      <c r="F396" s="92"/>
    </row>
    <row r="397" spans="1:6" x14ac:dyDescent="0.2">
      <c r="A397" s="92"/>
      <c r="B397" s="98"/>
      <c r="C397" s="94"/>
      <c r="D397" s="95"/>
      <c r="E397" s="93"/>
      <c r="F397" s="92"/>
    </row>
    <row r="398" spans="1:6" x14ac:dyDescent="0.2">
      <c r="A398" s="92"/>
      <c r="B398" s="98"/>
      <c r="C398" s="94"/>
      <c r="D398" s="95"/>
      <c r="E398" s="93"/>
      <c r="F398" s="92"/>
    </row>
    <row r="399" spans="1:6" x14ac:dyDescent="0.2">
      <c r="A399" s="92"/>
      <c r="B399" s="98"/>
      <c r="C399" s="94"/>
      <c r="D399" s="95"/>
      <c r="E399" s="93"/>
      <c r="F399" s="92"/>
    </row>
    <row r="400" spans="1:6" x14ac:dyDescent="0.2">
      <c r="A400" s="92"/>
      <c r="B400" s="98"/>
      <c r="C400" s="94"/>
      <c r="D400" s="95"/>
      <c r="E400" s="93"/>
      <c r="F400" s="92"/>
    </row>
    <row r="401" spans="1:6" x14ac:dyDescent="0.2">
      <c r="A401" s="92"/>
      <c r="B401" s="98"/>
      <c r="C401" s="94"/>
      <c r="D401" s="95"/>
      <c r="E401" s="93"/>
      <c r="F401" s="92"/>
    </row>
    <row r="402" spans="1:6" x14ac:dyDescent="0.2">
      <c r="A402" s="92"/>
      <c r="B402" s="98"/>
      <c r="C402" s="94"/>
      <c r="D402" s="95"/>
      <c r="E402" s="93"/>
      <c r="F402" s="92"/>
    </row>
    <row r="403" spans="1:6" x14ac:dyDescent="0.2">
      <c r="A403" s="92"/>
      <c r="B403" s="98"/>
      <c r="C403" s="94"/>
      <c r="D403" s="95"/>
      <c r="E403" s="93"/>
      <c r="F403" s="92"/>
    </row>
    <row r="404" spans="1:6" x14ac:dyDescent="0.2">
      <c r="A404" s="92"/>
      <c r="B404" s="98"/>
      <c r="C404" s="94"/>
      <c r="D404" s="95"/>
      <c r="E404" s="92"/>
      <c r="F404" s="92"/>
    </row>
    <row r="405" spans="1:6" x14ac:dyDescent="0.2">
      <c r="A405" s="92"/>
      <c r="B405" s="98"/>
      <c r="C405" s="94"/>
      <c r="D405" s="95"/>
      <c r="E405" s="92"/>
      <c r="F405" s="92"/>
    </row>
    <row r="406" spans="1:6" x14ac:dyDescent="0.2">
      <c r="A406" s="92"/>
      <c r="B406" s="98"/>
      <c r="C406" s="94"/>
      <c r="D406" s="95"/>
      <c r="E406" s="93"/>
      <c r="F406" s="92"/>
    </row>
    <row r="407" spans="1:6" x14ac:dyDescent="0.2">
      <c r="A407" s="92"/>
      <c r="B407" s="98"/>
      <c r="C407" s="94"/>
      <c r="D407" s="95"/>
      <c r="E407" s="93"/>
      <c r="F407" s="92"/>
    </row>
    <row r="408" spans="1:6" x14ac:dyDescent="0.2">
      <c r="A408" s="92"/>
      <c r="B408" s="98"/>
      <c r="C408" s="94"/>
      <c r="D408" s="95"/>
      <c r="E408" s="93"/>
      <c r="F408" s="92"/>
    </row>
    <row r="409" spans="1:6" x14ac:dyDescent="0.2">
      <c r="A409" s="92"/>
      <c r="B409" s="98"/>
      <c r="C409" s="94"/>
      <c r="D409" s="95"/>
      <c r="E409" s="93"/>
      <c r="F409" s="92"/>
    </row>
    <row r="410" spans="1:6" x14ac:dyDescent="0.2">
      <c r="A410" s="92"/>
      <c r="B410" s="98"/>
      <c r="C410" s="94"/>
      <c r="D410" s="95"/>
      <c r="E410" s="93"/>
      <c r="F410" s="92"/>
    </row>
    <row r="411" spans="1:6" x14ac:dyDescent="0.2">
      <c r="A411" s="92"/>
      <c r="B411" s="98"/>
      <c r="C411" s="94"/>
      <c r="D411" s="95"/>
      <c r="E411" s="93"/>
      <c r="F411" s="92"/>
    </row>
    <row r="412" spans="1:6" x14ac:dyDescent="0.2">
      <c r="A412" s="92"/>
      <c r="B412" s="98"/>
      <c r="C412" s="94"/>
      <c r="D412" s="95"/>
      <c r="E412" s="93"/>
      <c r="F412" s="92"/>
    </row>
    <row r="413" spans="1:6" x14ac:dyDescent="0.2">
      <c r="A413" s="92"/>
      <c r="B413" s="98"/>
      <c r="C413" s="94"/>
      <c r="D413" s="95"/>
      <c r="E413" s="93"/>
      <c r="F413" s="92"/>
    </row>
    <row r="414" spans="1:6" x14ac:dyDescent="0.2">
      <c r="A414" s="92"/>
      <c r="B414" s="98"/>
      <c r="C414" s="94"/>
      <c r="D414" s="95"/>
      <c r="E414" s="93"/>
      <c r="F414" s="92"/>
    </row>
    <row r="415" spans="1:6" x14ac:dyDescent="0.2">
      <c r="A415" s="92"/>
      <c r="B415" s="98"/>
      <c r="C415" s="94"/>
      <c r="D415" s="95"/>
      <c r="E415" s="93"/>
      <c r="F415" s="92"/>
    </row>
    <row r="416" spans="1:6" x14ac:dyDescent="0.2">
      <c r="A416" s="92"/>
      <c r="B416" s="98"/>
      <c r="C416" s="94"/>
      <c r="D416" s="95"/>
      <c r="E416" s="93"/>
      <c r="F416" s="92"/>
    </row>
    <row r="417" spans="1:6" x14ac:dyDescent="0.2">
      <c r="A417" s="92"/>
      <c r="B417" s="98"/>
      <c r="C417" s="94"/>
      <c r="D417" s="95"/>
      <c r="E417" s="93"/>
      <c r="F417" s="92"/>
    </row>
    <row r="418" spans="1:6" x14ac:dyDescent="0.2">
      <c r="A418" s="92"/>
      <c r="B418" s="98"/>
      <c r="C418" s="94"/>
      <c r="D418" s="95"/>
      <c r="E418" s="93"/>
      <c r="F418" s="92"/>
    </row>
    <row r="419" spans="1:6" x14ac:dyDescent="0.2">
      <c r="A419" s="92"/>
      <c r="B419" s="98"/>
      <c r="C419" s="94"/>
      <c r="D419" s="95"/>
      <c r="E419" s="93"/>
      <c r="F419" s="92"/>
    </row>
    <row r="420" spans="1:6" x14ac:dyDescent="0.2">
      <c r="A420" s="92"/>
      <c r="B420" s="98"/>
      <c r="C420" s="94"/>
      <c r="D420" s="95"/>
      <c r="E420" s="93"/>
      <c r="F420" s="92"/>
    </row>
    <row r="421" spans="1:6" x14ac:dyDescent="0.2">
      <c r="A421" s="92"/>
      <c r="B421" s="98"/>
      <c r="C421" s="94"/>
      <c r="D421" s="95"/>
      <c r="E421" s="93"/>
      <c r="F421" s="92"/>
    </row>
    <row r="422" spans="1:6" x14ac:dyDescent="0.2">
      <c r="A422" s="92"/>
      <c r="B422" s="98"/>
      <c r="C422" s="94"/>
      <c r="D422" s="95"/>
      <c r="E422" s="93"/>
      <c r="F422" s="92"/>
    </row>
    <row r="423" spans="1:6" x14ac:dyDescent="0.2">
      <c r="A423" s="92"/>
      <c r="B423" s="98"/>
      <c r="C423" s="94"/>
      <c r="D423" s="95"/>
      <c r="E423" s="93"/>
      <c r="F423" s="92"/>
    </row>
    <row r="424" spans="1:6" x14ac:dyDescent="0.2">
      <c r="A424" s="92"/>
      <c r="B424" s="98"/>
      <c r="C424" s="94"/>
      <c r="D424" s="95"/>
      <c r="E424" s="93"/>
      <c r="F424" s="92"/>
    </row>
    <row r="425" spans="1:6" x14ac:dyDescent="0.2">
      <c r="A425" s="92"/>
      <c r="B425" s="98"/>
      <c r="C425" s="94"/>
      <c r="D425" s="95"/>
      <c r="E425" s="93"/>
      <c r="F425" s="92"/>
    </row>
    <row r="426" spans="1:6" x14ac:dyDescent="0.2">
      <c r="A426" s="92"/>
      <c r="B426" s="98"/>
      <c r="C426" s="94"/>
      <c r="D426" s="95"/>
      <c r="E426" s="93"/>
      <c r="F426" s="92"/>
    </row>
    <row r="427" spans="1:6" x14ac:dyDescent="0.2">
      <c r="A427" s="92"/>
      <c r="B427" s="98"/>
      <c r="C427" s="94"/>
      <c r="D427" s="95"/>
      <c r="E427" s="93"/>
      <c r="F427" s="92"/>
    </row>
    <row r="428" spans="1:6" x14ac:dyDescent="0.2">
      <c r="A428" s="92"/>
      <c r="B428" s="98"/>
      <c r="C428" s="94"/>
      <c r="D428" s="95"/>
      <c r="E428" s="93"/>
      <c r="F428" s="92"/>
    </row>
    <row r="429" spans="1:6" x14ac:dyDescent="0.2">
      <c r="A429" s="92"/>
      <c r="B429" s="98"/>
      <c r="C429" s="94"/>
      <c r="D429" s="95"/>
      <c r="E429" s="93"/>
      <c r="F429" s="92"/>
    </row>
    <row r="430" spans="1:6" x14ac:dyDescent="0.2">
      <c r="A430" s="92"/>
      <c r="B430" s="98"/>
      <c r="C430" s="94"/>
      <c r="D430" s="95"/>
      <c r="E430" s="93"/>
      <c r="F430" s="92"/>
    </row>
    <row r="431" spans="1:6" x14ac:dyDescent="0.2">
      <c r="A431" s="92"/>
      <c r="B431" s="98"/>
      <c r="C431" s="94"/>
      <c r="D431" s="95"/>
      <c r="E431" s="93"/>
      <c r="F431" s="92"/>
    </row>
    <row r="432" spans="1:6" x14ac:dyDescent="0.2">
      <c r="A432" s="92"/>
      <c r="B432" s="98"/>
      <c r="C432" s="94"/>
      <c r="D432" s="95"/>
      <c r="E432" s="93"/>
      <c r="F432" s="92"/>
    </row>
    <row r="433" spans="1:6" x14ac:dyDescent="0.2">
      <c r="A433" s="92"/>
      <c r="B433" s="98"/>
      <c r="C433" s="94"/>
      <c r="D433" s="95"/>
      <c r="E433" s="93"/>
      <c r="F433" s="92"/>
    </row>
    <row r="434" spans="1:6" x14ac:dyDescent="0.2">
      <c r="A434" s="92"/>
      <c r="B434" s="98"/>
      <c r="C434" s="94"/>
      <c r="D434" s="95"/>
      <c r="E434" s="93"/>
      <c r="F434" s="92"/>
    </row>
    <row r="435" spans="1:6" x14ac:dyDescent="0.2">
      <c r="A435" s="92"/>
      <c r="B435" s="98"/>
      <c r="C435" s="94"/>
      <c r="D435" s="95"/>
      <c r="E435" s="93"/>
      <c r="F435" s="92"/>
    </row>
    <row r="436" spans="1:6" x14ac:dyDescent="0.2">
      <c r="A436" s="92"/>
      <c r="B436" s="98"/>
      <c r="C436" s="94"/>
      <c r="D436" s="95"/>
      <c r="E436" s="93"/>
      <c r="F436" s="92"/>
    </row>
    <row r="437" spans="1:6" x14ac:dyDescent="0.2">
      <c r="A437" s="92"/>
      <c r="B437" s="98"/>
      <c r="C437" s="94"/>
      <c r="D437" s="95"/>
      <c r="E437" s="93"/>
      <c r="F437" s="92"/>
    </row>
    <row r="438" spans="1:6" x14ac:dyDescent="0.2">
      <c r="A438" s="92"/>
      <c r="B438" s="98"/>
      <c r="C438" s="94"/>
      <c r="D438" s="95"/>
      <c r="E438" s="93"/>
      <c r="F438" s="92"/>
    </row>
    <row r="439" spans="1:6" x14ac:dyDescent="0.2">
      <c r="A439" s="92"/>
      <c r="B439" s="98"/>
      <c r="C439" s="94"/>
      <c r="D439" s="95"/>
      <c r="E439" s="93"/>
      <c r="F439" s="92"/>
    </row>
    <row r="440" spans="1:6" x14ac:dyDescent="0.2">
      <c r="A440" s="92"/>
      <c r="B440" s="98"/>
      <c r="C440" s="94"/>
      <c r="D440" s="95"/>
      <c r="E440" s="93"/>
      <c r="F440" s="92"/>
    </row>
    <row r="441" spans="1:6" x14ac:dyDescent="0.2">
      <c r="A441" s="92"/>
      <c r="B441" s="98"/>
      <c r="C441" s="94"/>
      <c r="D441" s="95"/>
      <c r="E441" s="93"/>
      <c r="F441" s="92"/>
    </row>
    <row r="442" spans="1:6" x14ac:dyDescent="0.2">
      <c r="A442" s="92"/>
      <c r="B442" s="98"/>
      <c r="C442" s="94"/>
      <c r="D442" s="95"/>
      <c r="E442" s="93"/>
      <c r="F442" s="92"/>
    </row>
    <row r="443" spans="1:6" x14ac:dyDescent="0.2">
      <c r="A443" s="92"/>
      <c r="B443" s="98"/>
      <c r="C443" s="94"/>
      <c r="D443" s="95"/>
      <c r="E443" s="93"/>
      <c r="F443" s="92"/>
    </row>
    <row r="444" spans="1:6" x14ac:dyDescent="0.2">
      <c r="A444" s="92"/>
      <c r="B444" s="98"/>
      <c r="C444" s="94"/>
      <c r="D444" s="95"/>
      <c r="E444" s="93"/>
      <c r="F444" s="92"/>
    </row>
    <row r="445" spans="1:6" x14ac:dyDescent="0.2">
      <c r="A445" s="92"/>
      <c r="B445" s="98"/>
      <c r="C445" s="94"/>
      <c r="D445" s="95"/>
      <c r="E445" s="93"/>
      <c r="F445" s="92"/>
    </row>
    <row r="446" spans="1:6" x14ac:dyDescent="0.2">
      <c r="A446" s="92"/>
      <c r="B446" s="98"/>
      <c r="C446" s="94"/>
      <c r="D446" s="95"/>
      <c r="E446" s="93"/>
      <c r="F446" s="92"/>
    </row>
    <row r="447" spans="1:6" x14ac:dyDescent="0.2">
      <c r="A447" s="92"/>
      <c r="B447" s="98"/>
      <c r="C447" s="94"/>
      <c r="D447" s="95"/>
      <c r="E447" s="93"/>
      <c r="F447" s="92"/>
    </row>
    <row r="448" spans="1:6" x14ac:dyDescent="0.2">
      <c r="A448" s="92"/>
      <c r="B448" s="98"/>
      <c r="C448" s="94"/>
      <c r="D448" s="95"/>
      <c r="E448" s="93"/>
      <c r="F448" s="92"/>
    </row>
    <row r="449" spans="1:6" x14ac:dyDescent="0.2">
      <c r="A449" s="92"/>
      <c r="B449" s="98"/>
      <c r="C449" s="94"/>
      <c r="D449" s="95"/>
      <c r="E449" s="93"/>
      <c r="F449" s="92"/>
    </row>
    <row r="450" spans="1:6" x14ac:dyDescent="0.2">
      <c r="A450" s="92"/>
      <c r="B450" s="98"/>
      <c r="C450" s="94"/>
      <c r="D450" s="95"/>
      <c r="E450" s="93"/>
      <c r="F450" s="92"/>
    </row>
    <row r="451" spans="1:6" x14ac:dyDescent="0.2">
      <c r="A451" s="92"/>
      <c r="B451" s="98"/>
      <c r="C451" s="94"/>
      <c r="D451" s="95"/>
      <c r="E451" s="93"/>
      <c r="F451" s="92"/>
    </row>
    <row r="452" spans="1:6" x14ac:dyDescent="0.2">
      <c r="A452" s="92"/>
      <c r="B452" s="98"/>
      <c r="C452" s="94"/>
      <c r="D452" s="95"/>
      <c r="E452" s="93"/>
      <c r="F452" s="92"/>
    </row>
    <row r="453" spans="1:6" x14ac:dyDescent="0.2">
      <c r="A453" s="92"/>
      <c r="B453" s="98"/>
      <c r="C453" s="94"/>
      <c r="D453" s="95"/>
      <c r="E453" s="93"/>
      <c r="F453" s="92"/>
    </row>
    <row r="454" spans="1:6" x14ac:dyDescent="0.2">
      <c r="A454" s="92"/>
      <c r="B454" s="98"/>
      <c r="C454" s="94"/>
      <c r="D454" s="95"/>
      <c r="E454" s="93"/>
      <c r="F454" s="92"/>
    </row>
    <row r="455" spans="1:6" x14ac:dyDescent="0.2">
      <c r="A455" s="92"/>
      <c r="B455" s="98"/>
      <c r="C455" s="94"/>
      <c r="D455" s="95"/>
      <c r="E455" s="93"/>
      <c r="F455" s="92"/>
    </row>
    <row r="456" spans="1:6" x14ac:dyDescent="0.2">
      <c r="A456" s="92"/>
      <c r="B456" s="98"/>
      <c r="C456" s="94"/>
      <c r="D456" s="95"/>
      <c r="E456" s="93"/>
      <c r="F456" s="92"/>
    </row>
    <row r="457" spans="1:6" x14ac:dyDescent="0.2">
      <c r="A457" s="92"/>
      <c r="B457" s="98"/>
      <c r="C457" s="94"/>
      <c r="D457" s="95"/>
      <c r="E457" s="93"/>
      <c r="F457" s="92"/>
    </row>
    <row r="458" spans="1:6" x14ac:dyDescent="0.2">
      <c r="A458" s="92"/>
      <c r="B458" s="98"/>
      <c r="C458" s="94"/>
      <c r="D458" s="95"/>
      <c r="E458" s="93"/>
      <c r="F458" s="92"/>
    </row>
    <row r="459" spans="1:6" x14ac:dyDescent="0.2">
      <c r="A459" s="92"/>
      <c r="B459" s="98"/>
      <c r="C459" s="94"/>
      <c r="D459" s="95"/>
      <c r="E459" s="93"/>
      <c r="F459" s="92"/>
    </row>
    <row r="460" spans="1:6" x14ac:dyDescent="0.2">
      <c r="A460" s="92"/>
      <c r="B460" s="98"/>
      <c r="C460" s="94"/>
      <c r="D460" s="95"/>
      <c r="E460" s="93"/>
      <c r="F460" s="92"/>
    </row>
    <row r="461" spans="1:6" x14ac:dyDescent="0.2">
      <c r="A461" s="92"/>
      <c r="B461" s="98"/>
      <c r="C461" s="94"/>
      <c r="D461" s="95"/>
      <c r="E461" s="93"/>
      <c r="F461" s="92"/>
    </row>
    <row r="462" spans="1:6" x14ac:dyDescent="0.2">
      <c r="A462" s="92"/>
      <c r="B462" s="98"/>
      <c r="C462" s="94"/>
      <c r="D462" s="95"/>
      <c r="E462" s="92"/>
      <c r="F462" s="92"/>
    </row>
    <row r="463" spans="1:6" x14ac:dyDescent="0.2">
      <c r="A463" s="92"/>
      <c r="B463" s="98"/>
      <c r="C463" s="94"/>
      <c r="D463" s="95"/>
      <c r="E463" s="92"/>
      <c r="F463" s="92"/>
    </row>
    <row r="464" spans="1:6" x14ac:dyDescent="0.2">
      <c r="A464" s="92"/>
      <c r="B464" s="98"/>
      <c r="C464" s="94"/>
      <c r="D464" s="95"/>
      <c r="E464" s="93"/>
      <c r="F464" s="92"/>
    </row>
    <row r="465" spans="1:6" x14ac:dyDescent="0.2">
      <c r="A465" s="92"/>
      <c r="B465" s="98"/>
      <c r="C465" s="94"/>
      <c r="D465" s="95"/>
      <c r="E465" s="93"/>
      <c r="F465" s="92"/>
    </row>
    <row r="466" spans="1:6" x14ac:dyDescent="0.2">
      <c r="A466" s="92"/>
      <c r="B466" s="98"/>
      <c r="C466" s="94"/>
      <c r="D466" s="95"/>
      <c r="E466" s="93"/>
      <c r="F466" s="92"/>
    </row>
    <row r="467" spans="1:6" x14ac:dyDescent="0.2">
      <c r="A467" s="92"/>
      <c r="B467" s="98"/>
      <c r="C467" s="94"/>
      <c r="D467" s="95"/>
      <c r="E467" s="93"/>
      <c r="F467" s="92"/>
    </row>
    <row r="468" spans="1:6" x14ac:dyDescent="0.2">
      <c r="A468" s="92"/>
      <c r="B468" s="98"/>
      <c r="C468" s="94"/>
      <c r="D468" s="95"/>
      <c r="E468" s="93"/>
      <c r="F468" s="92"/>
    </row>
    <row r="469" spans="1:6" x14ac:dyDescent="0.2">
      <c r="A469" s="92"/>
      <c r="B469" s="98"/>
      <c r="C469" s="94"/>
      <c r="D469" s="95"/>
      <c r="E469" s="93"/>
      <c r="F469" s="92"/>
    </row>
    <row r="470" spans="1:6" x14ac:dyDescent="0.2">
      <c r="A470" s="92"/>
      <c r="B470" s="98"/>
      <c r="C470" s="94"/>
      <c r="D470" s="95"/>
      <c r="E470" s="93"/>
      <c r="F470" s="92"/>
    </row>
    <row r="471" spans="1:6" x14ac:dyDescent="0.2">
      <c r="A471" s="92"/>
      <c r="B471" s="98"/>
      <c r="C471" s="94"/>
      <c r="D471" s="95"/>
      <c r="E471" s="93"/>
      <c r="F471" s="92"/>
    </row>
    <row r="472" spans="1:6" x14ac:dyDescent="0.2">
      <c r="A472" s="92"/>
      <c r="B472" s="98"/>
      <c r="C472" s="94"/>
      <c r="D472" s="95"/>
      <c r="E472" s="93"/>
      <c r="F472" s="92"/>
    </row>
    <row r="473" spans="1:6" x14ac:dyDescent="0.2">
      <c r="A473" s="92"/>
      <c r="B473" s="98"/>
      <c r="C473" s="94"/>
      <c r="D473" s="95"/>
      <c r="E473" s="93"/>
      <c r="F473" s="92"/>
    </row>
    <row r="474" spans="1:6" x14ac:dyDescent="0.2">
      <c r="A474" s="92"/>
      <c r="B474" s="98"/>
      <c r="C474" s="94"/>
      <c r="D474" s="95"/>
      <c r="E474" s="93"/>
      <c r="F474" s="92"/>
    </row>
    <row r="475" spans="1:6" x14ac:dyDescent="0.2">
      <c r="A475" s="92"/>
      <c r="B475" s="98"/>
      <c r="C475" s="94"/>
      <c r="D475" s="95"/>
      <c r="E475" s="93"/>
      <c r="F475" s="92"/>
    </row>
    <row r="476" spans="1:6" x14ac:dyDescent="0.2">
      <c r="A476" s="92"/>
      <c r="B476" s="98"/>
      <c r="C476" s="94"/>
      <c r="D476" s="95"/>
      <c r="E476" s="93"/>
      <c r="F476" s="92"/>
    </row>
    <row r="477" spans="1:6" x14ac:dyDescent="0.2">
      <c r="A477" s="92"/>
      <c r="B477" s="98"/>
      <c r="C477" s="94"/>
      <c r="D477" s="95"/>
      <c r="E477" s="93"/>
      <c r="F477" s="92"/>
    </row>
    <row r="478" spans="1:6" x14ac:dyDescent="0.2">
      <c r="A478" s="92"/>
      <c r="B478" s="98"/>
      <c r="C478" s="94"/>
      <c r="D478" s="95"/>
      <c r="E478" s="93"/>
      <c r="F478" s="92"/>
    </row>
    <row r="479" spans="1:6" x14ac:dyDescent="0.2">
      <c r="A479" s="92"/>
      <c r="B479" s="98"/>
      <c r="C479" s="94"/>
      <c r="D479" s="95"/>
      <c r="E479" s="93"/>
      <c r="F479" s="92"/>
    </row>
    <row r="480" spans="1:6" x14ac:dyDescent="0.2">
      <c r="A480" s="92"/>
      <c r="B480" s="98"/>
      <c r="C480" s="94"/>
      <c r="D480" s="95"/>
      <c r="E480" s="93"/>
      <c r="F480" s="92"/>
    </row>
    <row r="481" spans="1:6" x14ac:dyDescent="0.2">
      <c r="A481" s="92"/>
      <c r="B481" s="98"/>
      <c r="C481" s="94"/>
      <c r="D481" s="95"/>
      <c r="E481" s="93"/>
      <c r="F481" s="92"/>
    </row>
    <row r="482" spans="1:6" x14ac:dyDescent="0.2">
      <c r="A482" s="92"/>
      <c r="B482" s="98"/>
      <c r="C482" s="94"/>
      <c r="D482" s="95"/>
      <c r="E482" s="93"/>
      <c r="F482" s="92"/>
    </row>
    <row r="483" spans="1:6" x14ac:dyDescent="0.2">
      <c r="A483" s="92"/>
      <c r="B483" s="98"/>
      <c r="C483" s="94"/>
      <c r="D483" s="95"/>
      <c r="E483" s="93"/>
      <c r="F483" s="92"/>
    </row>
    <row r="484" spans="1:6" x14ac:dyDescent="0.2">
      <c r="A484" s="92"/>
      <c r="B484" s="98"/>
      <c r="C484" s="94"/>
      <c r="D484" s="95"/>
      <c r="E484" s="93"/>
      <c r="F484" s="92"/>
    </row>
    <row r="485" spans="1:6" x14ac:dyDescent="0.2">
      <c r="A485" s="92"/>
      <c r="B485" s="98"/>
      <c r="C485" s="94"/>
      <c r="D485" s="95"/>
      <c r="E485" s="93"/>
      <c r="F485" s="92"/>
    </row>
    <row r="486" spans="1:6" x14ac:dyDescent="0.2">
      <c r="A486" s="92"/>
      <c r="B486" s="98"/>
      <c r="C486" s="94"/>
      <c r="D486" s="95"/>
      <c r="E486" s="93"/>
      <c r="F486" s="92"/>
    </row>
    <row r="487" spans="1:6" x14ac:dyDescent="0.2">
      <c r="A487" s="92"/>
      <c r="B487" s="98"/>
      <c r="C487" s="94"/>
      <c r="D487" s="95"/>
      <c r="E487" s="93"/>
      <c r="F487" s="92"/>
    </row>
    <row r="488" spans="1:6" x14ac:dyDescent="0.2">
      <c r="A488" s="92"/>
      <c r="B488" s="98"/>
      <c r="C488" s="94"/>
      <c r="D488" s="95"/>
      <c r="E488" s="93"/>
      <c r="F488" s="92"/>
    </row>
    <row r="489" spans="1:6" x14ac:dyDescent="0.2">
      <c r="A489" s="92"/>
      <c r="B489" s="98"/>
      <c r="C489" s="94"/>
      <c r="D489" s="95"/>
      <c r="E489" s="93"/>
      <c r="F489" s="92"/>
    </row>
    <row r="490" spans="1:6" x14ac:dyDescent="0.2">
      <c r="A490" s="92"/>
      <c r="B490" s="98"/>
      <c r="C490" s="94"/>
      <c r="D490" s="95"/>
      <c r="E490" s="93"/>
      <c r="F490" s="92"/>
    </row>
    <row r="491" spans="1:6" x14ac:dyDescent="0.2">
      <c r="A491" s="92"/>
      <c r="B491" s="98"/>
      <c r="C491" s="94"/>
      <c r="D491" s="95"/>
      <c r="E491" s="93"/>
      <c r="F491" s="92"/>
    </row>
    <row r="492" spans="1:6" x14ac:dyDescent="0.2">
      <c r="A492" s="92"/>
      <c r="B492" s="98"/>
      <c r="C492" s="94"/>
      <c r="D492" s="95"/>
      <c r="E492" s="93"/>
      <c r="F492" s="92"/>
    </row>
    <row r="493" spans="1:6" x14ac:dyDescent="0.2">
      <c r="A493" s="92"/>
      <c r="B493" s="98"/>
      <c r="C493" s="94"/>
      <c r="D493" s="95"/>
      <c r="E493" s="93"/>
      <c r="F493" s="92"/>
    </row>
    <row r="494" spans="1:6" x14ac:dyDescent="0.2">
      <c r="A494" s="92"/>
      <c r="B494" s="98"/>
      <c r="C494" s="94"/>
      <c r="D494" s="95"/>
      <c r="E494" s="93"/>
      <c r="F494" s="92"/>
    </row>
    <row r="495" spans="1:6" x14ac:dyDescent="0.2">
      <c r="A495" s="92"/>
      <c r="B495" s="98"/>
      <c r="C495" s="94"/>
      <c r="D495" s="95"/>
      <c r="E495" s="93"/>
      <c r="F495" s="92"/>
    </row>
    <row r="496" spans="1:6" x14ac:dyDescent="0.2">
      <c r="A496" s="92"/>
      <c r="B496" s="98"/>
      <c r="C496" s="94"/>
      <c r="D496" s="95"/>
      <c r="E496" s="93"/>
      <c r="F496" s="92"/>
    </row>
    <row r="497" spans="1:6" x14ac:dyDescent="0.2">
      <c r="A497" s="92"/>
      <c r="B497" s="98"/>
      <c r="C497" s="94"/>
      <c r="D497" s="95"/>
      <c r="E497" s="93"/>
      <c r="F497" s="92"/>
    </row>
    <row r="498" spans="1:6" x14ac:dyDescent="0.2">
      <c r="A498" s="92"/>
      <c r="B498" s="98"/>
      <c r="C498" s="94"/>
      <c r="D498" s="95"/>
      <c r="E498" s="93"/>
      <c r="F498" s="92"/>
    </row>
    <row r="499" spans="1:6" x14ac:dyDescent="0.2">
      <c r="A499" s="92"/>
      <c r="B499" s="98"/>
      <c r="C499" s="94"/>
      <c r="D499" s="95"/>
      <c r="E499" s="93"/>
      <c r="F499" s="92"/>
    </row>
    <row r="500" spans="1:6" x14ac:dyDescent="0.2">
      <c r="A500" s="92"/>
      <c r="B500" s="98"/>
      <c r="C500" s="94"/>
      <c r="D500" s="95"/>
      <c r="E500" s="93"/>
      <c r="F500" s="92"/>
    </row>
    <row r="501" spans="1:6" x14ac:dyDescent="0.2">
      <c r="A501" s="92"/>
      <c r="B501" s="98"/>
      <c r="C501" s="94"/>
      <c r="D501" s="95"/>
      <c r="E501" s="93"/>
      <c r="F501" s="92"/>
    </row>
    <row r="502" spans="1:6" x14ac:dyDescent="0.2">
      <c r="A502" s="92"/>
      <c r="B502" s="98"/>
      <c r="C502" s="94"/>
      <c r="D502" s="95"/>
      <c r="E502" s="93"/>
      <c r="F502" s="92"/>
    </row>
    <row r="503" spans="1:6" x14ac:dyDescent="0.2">
      <c r="A503" s="92"/>
      <c r="B503" s="98"/>
      <c r="C503" s="94"/>
      <c r="D503" s="95"/>
      <c r="E503" s="93"/>
      <c r="F503" s="92"/>
    </row>
    <row r="504" spans="1:6" x14ac:dyDescent="0.2">
      <c r="A504" s="92"/>
      <c r="B504" s="98"/>
      <c r="C504" s="94"/>
      <c r="D504" s="95"/>
      <c r="E504" s="93"/>
      <c r="F504" s="92"/>
    </row>
    <row r="505" spans="1:6" x14ac:dyDescent="0.2">
      <c r="A505" s="92"/>
      <c r="B505" s="98"/>
      <c r="C505" s="94"/>
      <c r="D505" s="95"/>
      <c r="E505" s="93"/>
      <c r="F505" s="92"/>
    </row>
    <row r="506" spans="1:6" x14ac:dyDescent="0.2">
      <c r="A506" s="92"/>
      <c r="B506" s="98"/>
      <c r="C506" s="94"/>
      <c r="D506" s="95"/>
      <c r="E506" s="93"/>
      <c r="F506" s="92"/>
    </row>
    <row r="507" spans="1:6" x14ac:dyDescent="0.2">
      <c r="A507" s="92"/>
      <c r="B507" s="98"/>
      <c r="C507" s="94"/>
      <c r="D507" s="95"/>
      <c r="E507" s="93"/>
      <c r="F507" s="92"/>
    </row>
    <row r="508" spans="1:6" x14ac:dyDescent="0.2">
      <c r="A508" s="92"/>
      <c r="B508" s="98"/>
      <c r="C508" s="94"/>
      <c r="D508" s="95"/>
      <c r="E508" s="93"/>
      <c r="F508" s="92"/>
    </row>
    <row r="509" spans="1:6" x14ac:dyDescent="0.2">
      <c r="A509" s="92"/>
      <c r="B509" s="98"/>
      <c r="C509" s="94"/>
      <c r="D509" s="95"/>
      <c r="E509" s="93"/>
      <c r="F509" s="92"/>
    </row>
    <row r="510" spans="1:6" x14ac:dyDescent="0.2">
      <c r="A510" s="92"/>
      <c r="B510" s="98"/>
      <c r="C510" s="94"/>
      <c r="D510" s="95"/>
      <c r="E510" s="93"/>
      <c r="F510" s="92"/>
    </row>
    <row r="511" spans="1:6" x14ac:dyDescent="0.2">
      <c r="A511" s="92"/>
      <c r="B511" s="98"/>
      <c r="C511" s="94"/>
      <c r="D511" s="95"/>
      <c r="E511" s="93"/>
      <c r="F511" s="92"/>
    </row>
    <row r="512" spans="1:6" x14ac:dyDescent="0.2">
      <c r="A512" s="92"/>
      <c r="B512" s="98"/>
      <c r="C512" s="94"/>
      <c r="D512" s="95"/>
      <c r="E512" s="93"/>
      <c r="F512" s="92"/>
    </row>
    <row r="513" spans="1:6" x14ac:dyDescent="0.2">
      <c r="A513" s="92"/>
      <c r="B513" s="98"/>
      <c r="C513" s="94"/>
      <c r="D513" s="95"/>
      <c r="E513" s="93"/>
      <c r="F513" s="92"/>
    </row>
    <row r="514" spans="1:6" x14ac:dyDescent="0.2">
      <c r="A514" s="92"/>
      <c r="B514" s="98"/>
      <c r="C514" s="94"/>
      <c r="D514" s="95"/>
      <c r="E514" s="93"/>
      <c r="F514" s="92"/>
    </row>
    <row r="515" spans="1:6" x14ac:dyDescent="0.2">
      <c r="A515" s="92"/>
      <c r="B515" s="98"/>
      <c r="C515" s="94"/>
      <c r="D515" s="95"/>
      <c r="E515" s="93"/>
      <c r="F515" s="92"/>
    </row>
    <row r="516" spans="1:6" x14ac:dyDescent="0.2">
      <c r="A516" s="92"/>
      <c r="B516" s="98"/>
      <c r="C516" s="94"/>
      <c r="D516" s="95"/>
      <c r="E516" s="93"/>
      <c r="F516" s="92"/>
    </row>
    <row r="517" spans="1:6" x14ac:dyDescent="0.2">
      <c r="A517" s="92"/>
      <c r="B517" s="98"/>
      <c r="C517" s="94"/>
      <c r="D517" s="95"/>
      <c r="E517" s="93"/>
      <c r="F517" s="92"/>
    </row>
    <row r="518" spans="1:6" x14ac:dyDescent="0.2">
      <c r="A518" s="92"/>
      <c r="B518" s="98"/>
      <c r="C518" s="94"/>
      <c r="D518" s="95"/>
      <c r="E518" s="93"/>
      <c r="F518" s="92"/>
    </row>
    <row r="519" spans="1:6" x14ac:dyDescent="0.2">
      <c r="A519" s="92"/>
      <c r="B519" s="98"/>
      <c r="C519" s="94"/>
      <c r="D519" s="95"/>
      <c r="E519" s="93"/>
      <c r="F519" s="92"/>
    </row>
    <row r="520" spans="1:6" x14ac:dyDescent="0.2">
      <c r="A520" s="92"/>
      <c r="B520" s="98"/>
      <c r="C520" s="94"/>
      <c r="D520" s="95"/>
      <c r="E520" s="92"/>
      <c r="F520" s="92"/>
    </row>
    <row r="521" spans="1:6" x14ac:dyDescent="0.2">
      <c r="A521" s="92"/>
      <c r="B521" s="98"/>
      <c r="C521" s="94"/>
      <c r="D521" s="95"/>
      <c r="E521" s="92"/>
      <c r="F521" s="92"/>
    </row>
    <row r="522" spans="1:6" x14ac:dyDescent="0.2">
      <c r="A522" s="92"/>
      <c r="B522" s="98"/>
      <c r="C522" s="94"/>
      <c r="D522" s="95"/>
      <c r="E522" s="93"/>
      <c r="F522" s="92"/>
    </row>
    <row r="523" spans="1:6" x14ac:dyDescent="0.2">
      <c r="A523" s="92"/>
      <c r="B523" s="98"/>
      <c r="C523" s="94"/>
      <c r="D523" s="95"/>
      <c r="E523" s="93"/>
      <c r="F523" s="92"/>
    </row>
    <row r="524" spans="1:6" x14ac:dyDescent="0.2">
      <c r="A524" s="92"/>
      <c r="B524" s="98"/>
      <c r="C524" s="94"/>
      <c r="D524" s="95"/>
      <c r="E524" s="92"/>
      <c r="F524" s="92"/>
    </row>
    <row r="525" spans="1:6" x14ac:dyDescent="0.2">
      <c r="A525" s="92"/>
      <c r="B525" s="98"/>
      <c r="C525" s="94"/>
      <c r="D525" s="95"/>
      <c r="E525" s="92"/>
      <c r="F525" s="92"/>
    </row>
    <row r="526" spans="1:6" x14ac:dyDescent="0.2">
      <c r="A526" s="92"/>
      <c r="B526" s="98"/>
      <c r="C526" s="94"/>
      <c r="D526" s="95"/>
      <c r="E526" s="92"/>
      <c r="F526" s="92"/>
    </row>
    <row r="527" spans="1:6" x14ac:dyDescent="0.2">
      <c r="A527" s="92"/>
      <c r="B527" s="98"/>
      <c r="C527" s="94"/>
      <c r="D527" s="95"/>
      <c r="E527" s="92"/>
      <c r="F527" s="92"/>
    </row>
    <row r="528" spans="1:6" x14ac:dyDescent="0.2">
      <c r="A528" s="92"/>
      <c r="B528" s="98"/>
      <c r="C528" s="94"/>
      <c r="D528" s="95"/>
      <c r="E528" s="92"/>
      <c r="F528" s="92"/>
    </row>
    <row r="529" spans="1:6" x14ac:dyDescent="0.2">
      <c r="A529" s="92"/>
      <c r="B529" s="98"/>
      <c r="C529" s="94"/>
      <c r="D529" s="95"/>
      <c r="E529" s="92"/>
      <c r="F529" s="92"/>
    </row>
    <row r="530" spans="1:6" x14ac:dyDescent="0.2">
      <c r="A530" s="92"/>
      <c r="B530" s="98"/>
      <c r="C530" s="94"/>
      <c r="D530" s="95"/>
      <c r="E530" s="93"/>
      <c r="F530" s="92"/>
    </row>
    <row r="531" spans="1:6" x14ac:dyDescent="0.2">
      <c r="A531" s="92"/>
      <c r="B531" s="98"/>
      <c r="C531" s="94"/>
      <c r="D531" s="95"/>
      <c r="E531" s="93"/>
      <c r="F531" s="92"/>
    </row>
    <row r="532" spans="1:6" x14ac:dyDescent="0.2">
      <c r="A532" s="92"/>
      <c r="B532" s="98"/>
      <c r="C532" s="94"/>
      <c r="D532" s="95"/>
      <c r="E532" s="93"/>
      <c r="F532" s="92"/>
    </row>
    <row r="533" spans="1:6" x14ac:dyDescent="0.2">
      <c r="A533" s="92"/>
      <c r="B533" s="98"/>
      <c r="C533" s="94"/>
      <c r="D533" s="95"/>
      <c r="E533" s="93"/>
      <c r="F533" s="92"/>
    </row>
    <row r="534" spans="1:6" x14ac:dyDescent="0.2">
      <c r="A534" s="92"/>
      <c r="B534" s="98"/>
      <c r="C534" s="94"/>
      <c r="D534" s="95"/>
      <c r="E534" s="93"/>
      <c r="F534" s="92"/>
    </row>
    <row r="535" spans="1:6" x14ac:dyDescent="0.2">
      <c r="A535" s="92"/>
      <c r="B535" s="98"/>
      <c r="C535" s="94"/>
      <c r="D535" s="95"/>
      <c r="E535" s="93"/>
      <c r="F535" s="92"/>
    </row>
    <row r="536" spans="1:6" x14ac:dyDescent="0.2">
      <c r="A536" s="92"/>
      <c r="B536" s="98"/>
      <c r="C536" s="94"/>
      <c r="D536" s="95"/>
      <c r="E536" s="93"/>
      <c r="F536" s="92"/>
    </row>
    <row r="537" spans="1:6" x14ac:dyDescent="0.2">
      <c r="A537" s="92"/>
      <c r="B537" s="98"/>
      <c r="C537" s="94"/>
      <c r="D537" s="95"/>
      <c r="E537" s="93"/>
      <c r="F537" s="92"/>
    </row>
    <row r="538" spans="1:6" x14ac:dyDescent="0.2">
      <c r="A538" s="92"/>
      <c r="B538" s="98"/>
      <c r="C538" s="94"/>
      <c r="D538" s="95"/>
      <c r="E538" s="93"/>
      <c r="F538" s="92"/>
    </row>
    <row r="539" spans="1:6" x14ac:dyDescent="0.2">
      <c r="A539" s="92"/>
      <c r="B539" s="98"/>
      <c r="C539" s="94"/>
      <c r="D539" s="95"/>
      <c r="E539" s="93"/>
      <c r="F539" s="92"/>
    </row>
    <row r="540" spans="1:6" x14ac:dyDescent="0.2">
      <c r="A540" s="92"/>
      <c r="B540" s="98"/>
      <c r="C540" s="94"/>
      <c r="D540" s="95"/>
      <c r="E540" s="93"/>
      <c r="F540" s="92"/>
    </row>
    <row r="541" spans="1:6" x14ac:dyDescent="0.2">
      <c r="A541" s="92"/>
      <c r="B541" s="98"/>
      <c r="C541" s="94"/>
      <c r="D541" s="95"/>
      <c r="E541" s="93"/>
      <c r="F541" s="92"/>
    </row>
    <row r="542" spans="1:6" x14ac:dyDescent="0.2">
      <c r="A542" s="92"/>
      <c r="B542" s="98"/>
      <c r="C542" s="94"/>
      <c r="D542" s="95"/>
      <c r="E542" s="93"/>
      <c r="F542" s="92"/>
    </row>
    <row r="543" spans="1:6" x14ac:dyDescent="0.2">
      <c r="A543" s="92"/>
      <c r="B543" s="98"/>
      <c r="C543" s="94"/>
      <c r="D543" s="95"/>
      <c r="E543" s="93"/>
      <c r="F543" s="92"/>
    </row>
    <row r="544" spans="1:6" x14ac:dyDescent="0.2">
      <c r="A544" s="92"/>
      <c r="B544" s="98"/>
      <c r="C544" s="94"/>
      <c r="D544" s="95"/>
      <c r="E544" s="93"/>
      <c r="F544" s="92"/>
    </row>
    <row r="545" spans="1:6" x14ac:dyDescent="0.2">
      <c r="A545" s="92"/>
      <c r="B545" s="98"/>
      <c r="C545" s="94"/>
      <c r="D545" s="95"/>
      <c r="E545" s="93"/>
      <c r="F545" s="92"/>
    </row>
    <row r="546" spans="1:6" x14ac:dyDescent="0.2">
      <c r="A546" s="92"/>
      <c r="B546" s="98"/>
      <c r="C546" s="94"/>
      <c r="D546" s="95"/>
      <c r="E546" s="93"/>
      <c r="F546" s="92"/>
    </row>
    <row r="547" spans="1:6" x14ac:dyDescent="0.2">
      <c r="A547" s="92"/>
      <c r="B547" s="98"/>
      <c r="C547" s="94"/>
      <c r="D547" s="95"/>
      <c r="E547" s="93"/>
      <c r="F547" s="92"/>
    </row>
    <row r="548" spans="1:6" x14ac:dyDescent="0.2">
      <c r="A548" s="92"/>
      <c r="B548" s="98"/>
      <c r="C548" s="94"/>
      <c r="D548" s="95"/>
      <c r="E548" s="93"/>
      <c r="F548" s="92"/>
    </row>
    <row r="549" spans="1:6" x14ac:dyDescent="0.2">
      <c r="A549" s="92"/>
      <c r="B549" s="98"/>
      <c r="C549" s="94"/>
      <c r="D549" s="95"/>
      <c r="E549" s="93"/>
      <c r="F549" s="92"/>
    </row>
    <row r="550" spans="1:6" x14ac:dyDescent="0.2">
      <c r="A550" s="92"/>
      <c r="B550" s="98"/>
      <c r="C550" s="94"/>
      <c r="D550" s="95"/>
      <c r="E550" s="93"/>
      <c r="F550" s="92"/>
    </row>
    <row r="551" spans="1:6" x14ac:dyDescent="0.2">
      <c r="A551" s="92"/>
      <c r="B551" s="98"/>
      <c r="C551" s="94"/>
      <c r="D551" s="95"/>
      <c r="E551" s="93"/>
      <c r="F551" s="92"/>
    </row>
    <row r="552" spans="1:6" x14ac:dyDescent="0.2">
      <c r="A552" s="92"/>
      <c r="B552" s="98"/>
      <c r="C552" s="94"/>
      <c r="D552" s="95"/>
      <c r="E552" s="93"/>
      <c r="F552" s="92"/>
    </row>
    <row r="553" spans="1:6" x14ac:dyDescent="0.2">
      <c r="A553" s="92"/>
      <c r="B553" s="98"/>
      <c r="C553" s="94"/>
      <c r="D553" s="95"/>
      <c r="E553" s="93"/>
      <c r="F553" s="92"/>
    </row>
    <row r="554" spans="1:6" x14ac:dyDescent="0.2">
      <c r="A554" s="92"/>
      <c r="B554" s="98"/>
      <c r="C554" s="94"/>
      <c r="D554" s="95"/>
      <c r="E554" s="93"/>
      <c r="F554" s="92"/>
    </row>
    <row r="555" spans="1:6" x14ac:dyDescent="0.2">
      <c r="A555" s="92"/>
      <c r="B555" s="98"/>
      <c r="C555" s="94"/>
      <c r="D555" s="95"/>
      <c r="E555" s="93"/>
      <c r="F555" s="92"/>
    </row>
    <row r="556" spans="1:6" x14ac:dyDescent="0.2">
      <c r="A556" s="92"/>
      <c r="B556" s="98"/>
      <c r="C556" s="94"/>
      <c r="D556" s="95"/>
      <c r="E556" s="93"/>
      <c r="F556" s="92"/>
    </row>
    <row r="557" spans="1:6" x14ac:dyDescent="0.2">
      <c r="A557" s="92"/>
      <c r="B557" s="98"/>
      <c r="C557" s="94"/>
      <c r="D557" s="95"/>
      <c r="E557" s="93"/>
      <c r="F557" s="92"/>
    </row>
    <row r="558" spans="1:6" x14ac:dyDescent="0.2">
      <c r="A558" s="92"/>
      <c r="B558" s="98"/>
      <c r="C558" s="94"/>
      <c r="D558" s="95"/>
      <c r="E558" s="93"/>
      <c r="F558" s="92"/>
    </row>
    <row r="559" spans="1:6" x14ac:dyDescent="0.2">
      <c r="A559" s="92"/>
      <c r="B559" s="98"/>
      <c r="C559" s="94"/>
      <c r="D559" s="95"/>
      <c r="E559" s="93"/>
      <c r="F559" s="92"/>
    </row>
    <row r="560" spans="1:6" x14ac:dyDescent="0.2">
      <c r="A560" s="92"/>
      <c r="B560" s="98"/>
      <c r="C560" s="94"/>
      <c r="D560" s="95"/>
      <c r="E560" s="93"/>
      <c r="F560" s="92"/>
    </row>
    <row r="561" spans="1:6" x14ac:dyDescent="0.2">
      <c r="A561" s="92"/>
      <c r="B561" s="98"/>
      <c r="C561" s="94"/>
      <c r="D561" s="95"/>
      <c r="E561" s="93"/>
      <c r="F561" s="92"/>
    </row>
    <row r="562" spans="1:6" x14ac:dyDescent="0.2">
      <c r="A562" s="92"/>
      <c r="B562" s="98"/>
      <c r="C562" s="94"/>
      <c r="D562" s="95"/>
      <c r="E562" s="93"/>
      <c r="F562" s="92"/>
    </row>
    <row r="563" spans="1:6" x14ac:dyDescent="0.2">
      <c r="A563" s="92"/>
      <c r="B563" s="98"/>
      <c r="C563" s="94"/>
      <c r="D563" s="95"/>
      <c r="E563" s="93"/>
      <c r="F563" s="92"/>
    </row>
    <row r="564" spans="1:6" x14ac:dyDescent="0.2">
      <c r="A564" s="92"/>
      <c r="B564" s="98"/>
      <c r="C564" s="94"/>
      <c r="D564" s="95"/>
      <c r="E564" s="93"/>
      <c r="F564" s="92"/>
    </row>
    <row r="565" spans="1:6" x14ac:dyDescent="0.2">
      <c r="A565" s="92"/>
      <c r="B565" s="98"/>
      <c r="C565" s="94"/>
      <c r="D565" s="95"/>
      <c r="E565" s="93"/>
      <c r="F565" s="92"/>
    </row>
    <row r="566" spans="1:6" x14ac:dyDescent="0.2">
      <c r="A566" s="92"/>
      <c r="B566" s="98"/>
      <c r="C566" s="94"/>
      <c r="D566" s="95"/>
      <c r="E566" s="93"/>
      <c r="F566" s="92"/>
    </row>
    <row r="567" spans="1:6" x14ac:dyDescent="0.2">
      <c r="A567" s="92"/>
      <c r="B567" s="98"/>
      <c r="C567" s="94"/>
      <c r="D567" s="95"/>
      <c r="E567" s="93"/>
      <c r="F567" s="92"/>
    </row>
    <row r="568" spans="1:6" x14ac:dyDescent="0.2">
      <c r="A568" s="92"/>
      <c r="B568" s="98"/>
      <c r="C568" s="94"/>
      <c r="D568" s="95"/>
      <c r="E568" s="93"/>
      <c r="F568" s="92"/>
    </row>
    <row r="569" spans="1:6" x14ac:dyDescent="0.2">
      <c r="A569" s="92"/>
      <c r="B569" s="98"/>
      <c r="C569" s="94"/>
      <c r="D569" s="95"/>
      <c r="E569" s="93"/>
      <c r="F569" s="92"/>
    </row>
    <row r="570" spans="1:6" x14ac:dyDescent="0.2">
      <c r="A570" s="92"/>
      <c r="B570" s="98"/>
      <c r="C570" s="94"/>
      <c r="D570" s="95"/>
      <c r="E570" s="93"/>
      <c r="F570" s="92"/>
    </row>
    <row r="571" spans="1:6" x14ac:dyDescent="0.2">
      <c r="A571" s="92"/>
      <c r="B571" s="98"/>
      <c r="C571" s="94"/>
      <c r="D571" s="95"/>
      <c r="E571" s="93"/>
      <c r="F571" s="92"/>
    </row>
    <row r="572" spans="1:6" x14ac:dyDescent="0.2">
      <c r="A572" s="92"/>
      <c r="B572" s="98"/>
      <c r="C572" s="94"/>
      <c r="D572" s="95"/>
      <c r="E572" s="93"/>
      <c r="F572" s="92"/>
    </row>
    <row r="573" spans="1:6" x14ac:dyDescent="0.2">
      <c r="A573" s="92"/>
      <c r="B573" s="98"/>
      <c r="C573" s="94"/>
      <c r="D573" s="95"/>
      <c r="E573" s="93"/>
      <c r="F573" s="92"/>
    </row>
    <row r="574" spans="1:6" x14ac:dyDescent="0.2">
      <c r="A574" s="92"/>
      <c r="B574" s="98"/>
      <c r="C574" s="94"/>
      <c r="D574" s="95"/>
      <c r="E574" s="93"/>
      <c r="F574" s="92"/>
    </row>
    <row r="575" spans="1:6" x14ac:dyDescent="0.2">
      <c r="A575" s="92"/>
      <c r="B575" s="98"/>
      <c r="C575" s="94"/>
      <c r="D575" s="95"/>
      <c r="E575" s="93"/>
      <c r="F575" s="92"/>
    </row>
    <row r="576" spans="1:6" x14ac:dyDescent="0.2">
      <c r="A576" s="92"/>
      <c r="B576" s="98"/>
      <c r="C576" s="94"/>
      <c r="D576" s="95"/>
      <c r="E576" s="93"/>
      <c r="F576" s="92"/>
    </row>
    <row r="577" spans="1:6" x14ac:dyDescent="0.2">
      <c r="A577" s="92"/>
      <c r="B577" s="98"/>
      <c r="C577" s="94"/>
      <c r="D577" s="95"/>
      <c r="E577" s="93"/>
      <c r="F577" s="92"/>
    </row>
    <row r="578" spans="1:6" x14ac:dyDescent="0.2">
      <c r="A578" s="92"/>
      <c r="B578" s="98"/>
      <c r="C578" s="94"/>
      <c r="D578" s="95"/>
      <c r="E578" s="93"/>
      <c r="F578" s="92"/>
    </row>
    <row r="579" spans="1:6" x14ac:dyDescent="0.2">
      <c r="A579" s="92"/>
      <c r="B579" s="98"/>
      <c r="C579" s="94"/>
      <c r="D579" s="95"/>
      <c r="E579" s="93"/>
      <c r="F579" s="92"/>
    </row>
    <row r="580" spans="1:6" x14ac:dyDescent="0.2">
      <c r="A580" s="92"/>
      <c r="B580" s="98"/>
      <c r="C580" s="94"/>
      <c r="D580" s="95"/>
      <c r="E580" s="93"/>
      <c r="F580" s="92"/>
    </row>
    <row r="581" spans="1:6" x14ac:dyDescent="0.2">
      <c r="A581" s="92"/>
      <c r="B581" s="98"/>
      <c r="C581" s="94"/>
      <c r="D581" s="95"/>
      <c r="E581" s="93"/>
      <c r="F581" s="92"/>
    </row>
    <row r="582" spans="1:6" x14ac:dyDescent="0.2">
      <c r="A582" s="92"/>
      <c r="B582" s="98"/>
      <c r="C582" s="94"/>
      <c r="D582" s="95"/>
      <c r="E582" s="93"/>
      <c r="F582" s="92"/>
    </row>
    <row r="583" spans="1:6" x14ac:dyDescent="0.2">
      <c r="A583" s="92"/>
      <c r="B583" s="98"/>
      <c r="C583" s="94"/>
      <c r="D583" s="95"/>
      <c r="E583" s="93"/>
      <c r="F583" s="92"/>
    </row>
    <row r="584" spans="1:6" x14ac:dyDescent="0.2">
      <c r="A584" s="92"/>
      <c r="B584" s="98"/>
      <c r="C584" s="94"/>
      <c r="D584" s="95"/>
      <c r="E584" s="93"/>
      <c r="F584" s="92"/>
    </row>
    <row r="585" spans="1:6" x14ac:dyDescent="0.2">
      <c r="A585" s="92"/>
      <c r="B585" s="98"/>
      <c r="C585" s="94"/>
      <c r="D585" s="95"/>
      <c r="E585" s="93"/>
      <c r="F585" s="92"/>
    </row>
    <row r="586" spans="1:6" x14ac:dyDescent="0.2">
      <c r="A586" s="92"/>
      <c r="B586" s="98"/>
      <c r="C586" s="94"/>
      <c r="D586" s="95"/>
      <c r="E586" s="93"/>
      <c r="F586" s="92"/>
    </row>
    <row r="587" spans="1:6" x14ac:dyDescent="0.2">
      <c r="A587" s="92"/>
      <c r="B587" s="98"/>
      <c r="C587" s="94"/>
      <c r="D587" s="95"/>
      <c r="E587" s="93"/>
      <c r="F587" s="92"/>
    </row>
    <row r="588" spans="1:6" x14ac:dyDescent="0.2">
      <c r="A588" s="92"/>
      <c r="B588" s="98"/>
      <c r="C588" s="94"/>
      <c r="D588" s="95"/>
      <c r="E588" s="93"/>
      <c r="F588" s="92"/>
    </row>
    <row r="589" spans="1:6" x14ac:dyDescent="0.2">
      <c r="A589" s="92"/>
      <c r="B589" s="98"/>
      <c r="C589" s="94"/>
      <c r="D589" s="95"/>
      <c r="E589" s="93"/>
      <c r="F589" s="92"/>
    </row>
    <row r="590" spans="1:6" x14ac:dyDescent="0.2">
      <c r="A590" s="92"/>
      <c r="B590" s="98"/>
      <c r="C590" s="94"/>
      <c r="D590" s="95"/>
      <c r="E590" s="93"/>
      <c r="F590" s="92"/>
    </row>
    <row r="591" spans="1:6" x14ac:dyDescent="0.2">
      <c r="A591" s="92"/>
      <c r="B591" s="98"/>
      <c r="C591" s="94"/>
      <c r="D591" s="95"/>
      <c r="E591" s="93"/>
      <c r="F591" s="92"/>
    </row>
    <row r="592" spans="1:6" x14ac:dyDescent="0.2">
      <c r="A592" s="92"/>
      <c r="B592" s="98"/>
      <c r="C592" s="94"/>
      <c r="D592" s="95"/>
      <c r="E592" s="93"/>
      <c r="F592" s="92"/>
    </row>
    <row r="593" spans="1:6" x14ac:dyDescent="0.2">
      <c r="A593" s="92"/>
      <c r="B593" s="98"/>
      <c r="C593" s="94"/>
      <c r="D593" s="95"/>
      <c r="E593" s="93"/>
      <c r="F593" s="92"/>
    </row>
    <row r="594" spans="1:6" x14ac:dyDescent="0.2">
      <c r="A594" s="92"/>
      <c r="B594" s="98"/>
      <c r="C594" s="94"/>
      <c r="D594" s="95"/>
      <c r="E594" s="93"/>
      <c r="F594" s="92"/>
    </row>
    <row r="595" spans="1:6" x14ac:dyDescent="0.2">
      <c r="A595" s="92"/>
      <c r="B595" s="98"/>
      <c r="C595" s="94"/>
      <c r="D595" s="95"/>
      <c r="E595" s="93"/>
      <c r="F595" s="92"/>
    </row>
    <row r="596" spans="1:6" x14ac:dyDescent="0.2">
      <c r="A596" s="92"/>
      <c r="B596" s="98"/>
      <c r="C596" s="94"/>
      <c r="D596" s="95"/>
      <c r="E596" s="93"/>
      <c r="F596" s="92"/>
    </row>
    <row r="597" spans="1:6" x14ac:dyDescent="0.2">
      <c r="A597" s="92"/>
      <c r="B597" s="98"/>
      <c r="C597" s="94"/>
      <c r="D597" s="95"/>
      <c r="E597" s="93"/>
      <c r="F597" s="92"/>
    </row>
    <row r="598" spans="1:6" x14ac:dyDescent="0.2">
      <c r="A598" s="92"/>
      <c r="B598" s="98"/>
      <c r="C598" s="94"/>
      <c r="D598" s="95"/>
      <c r="E598" s="93"/>
      <c r="F598" s="92"/>
    </row>
    <row r="599" spans="1:6" x14ac:dyDescent="0.2">
      <c r="A599" s="92"/>
      <c r="B599" s="98"/>
      <c r="C599" s="94"/>
      <c r="D599" s="95"/>
      <c r="E599" s="93"/>
      <c r="F599" s="92"/>
    </row>
    <row r="600" spans="1:6" x14ac:dyDescent="0.2">
      <c r="A600" s="92"/>
      <c r="B600" s="98"/>
      <c r="C600" s="94"/>
      <c r="D600" s="95"/>
      <c r="E600" s="93"/>
      <c r="F600" s="92"/>
    </row>
    <row r="601" spans="1:6" x14ac:dyDescent="0.2">
      <c r="A601" s="92"/>
      <c r="B601" s="98"/>
      <c r="C601" s="94"/>
      <c r="D601" s="95"/>
      <c r="E601" s="93"/>
      <c r="F601" s="92"/>
    </row>
    <row r="602" spans="1:6" x14ac:dyDescent="0.2">
      <c r="A602" s="92"/>
      <c r="B602" s="98"/>
      <c r="C602" s="94"/>
      <c r="D602" s="95"/>
      <c r="E602" s="93"/>
      <c r="F602" s="92"/>
    </row>
    <row r="603" spans="1:6" x14ac:dyDescent="0.2">
      <c r="A603" s="92"/>
      <c r="B603" s="98"/>
      <c r="C603" s="94"/>
      <c r="D603" s="95"/>
      <c r="E603" s="93"/>
      <c r="F603" s="92"/>
    </row>
    <row r="604" spans="1:6" x14ac:dyDescent="0.2">
      <c r="A604" s="92"/>
      <c r="B604" s="98"/>
      <c r="C604" s="94"/>
      <c r="D604" s="95"/>
      <c r="E604" s="93"/>
      <c r="F604" s="92"/>
    </row>
    <row r="605" spans="1:6" x14ac:dyDescent="0.2">
      <c r="A605" s="92"/>
      <c r="B605" s="98"/>
      <c r="C605" s="94"/>
      <c r="D605" s="95"/>
      <c r="E605" s="93"/>
      <c r="F605" s="92"/>
    </row>
    <row r="606" spans="1:6" x14ac:dyDescent="0.2">
      <c r="A606" s="92"/>
      <c r="B606" s="98"/>
      <c r="C606" s="94"/>
      <c r="D606" s="95"/>
      <c r="E606" s="93"/>
      <c r="F606" s="92"/>
    </row>
    <row r="607" spans="1:6" x14ac:dyDescent="0.2">
      <c r="A607" s="92"/>
      <c r="B607" s="98"/>
      <c r="C607" s="94"/>
      <c r="D607" s="95"/>
      <c r="E607" s="93"/>
      <c r="F607" s="92"/>
    </row>
    <row r="608" spans="1:6" x14ac:dyDescent="0.2">
      <c r="A608" s="92"/>
      <c r="B608" s="98"/>
      <c r="C608" s="94"/>
      <c r="D608" s="95"/>
      <c r="E608" s="93"/>
      <c r="F608" s="92"/>
    </row>
    <row r="609" spans="1:6" x14ac:dyDescent="0.2">
      <c r="A609" s="92"/>
      <c r="B609" s="98"/>
      <c r="C609" s="94"/>
      <c r="D609" s="95"/>
      <c r="E609" s="93"/>
      <c r="F609" s="92"/>
    </row>
    <row r="610" spans="1:6" x14ac:dyDescent="0.2">
      <c r="A610" s="92"/>
      <c r="B610" s="98"/>
      <c r="C610" s="94"/>
      <c r="D610" s="95"/>
      <c r="E610" s="93"/>
      <c r="F610" s="92"/>
    </row>
    <row r="611" spans="1:6" x14ac:dyDescent="0.2">
      <c r="A611" s="92"/>
      <c r="B611" s="98"/>
      <c r="C611" s="94"/>
      <c r="D611" s="95"/>
      <c r="E611" s="93"/>
      <c r="F611" s="92"/>
    </row>
    <row r="612" spans="1:6" x14ac:dyDescent="0.2">
      <c r="A612" s="92"/>
      <c r="B612" s="98"/>
      <c r="C612" s="94"/>
      <c r="D612" s="95"/>
      <c r="E612" s="93"/>
      <c r="F612" s="92"/>
    </row>
    <row r="613" spans="1:6" x14ac:dyDescent="0.2">
      <c r="A613" s="92"/>
      <c r="B613" s="98"/>
      <c r="C613" s="94"/>
      <c r="D613" s="95"/>
      <c r="E613" s="93"/>
      <c r="F613" s="92"/>
    </row>
    <row r="614" spans="1:6" x14ac:dyDescent="0.2">
      <c r="A614" s="92"/>
      <c r="B614" s="98"/>
      <c r="C614" s="94"/>
      <c r="D614" s="95"/>
      <c r="E614" s="93"/>
      <c r="F614" s="92"/>
    </row>
    <row r="615" spans="1:6" x14ac:dyDescent="0.2">
      <c r="A615" s="92"/>
      <c r="B615" s="98"/>
      <c r="C615" s="94"/>
      <c r="D615" s="95"/>
      <c r="E615" s="93"/>
      <c r="F615" s="92"/>
    </row>
    <row r="616" spans="1:6" x14ac:dyDescent="0.2">
      <c r="A616" s="92"/>
      <c r="B616" s="98"/>
      <c r="C616" s="94"/>
      <c r="D616" s="95"/>
      <c r="E616" s="93"/>
      <c r="F616" s="92"/>
    </row>
    <row r="617" spans="1:6" x14ac:dyDescent="0.2">
      <c r="A617" s="92"/>
      <c r="B617" s="98"/>
      <c r="C617" s="94"/>
      <c r="D617" s="95"/>
      <c r="E617" s="93"/>
      <c r="F617" s="92"/>
    </row>
    <row r="618" spans="1:6" x14ac:dyDescent="0.2">
      <c r="A618" s="92"/>
      <c r="B618" s="98"/>
      <c r="C618" s="94"/>
      <c r="D618" s="95"/>
      <c r="E618" s="93"/>
      <c r="F618" s="92"/>
    </row>
    <row r="619" spans="1:6" x14ac:dyDescent="0.2">
      <c r="A619" s="92"/>
      <c r="B619" s="98"/>
      <c r="C619" s="94"/>
      <c r="D619" s="95"/>
      <c r="E619" s="93"/>
      <c r="F619" s="92"/>
    </row>
    <row r="620" spans="1:6" x14ac:dyDescent="0.2">
      <c r="A620" s="92"/>
      <c r="B620" s="98"/>
      <c r="C620" s="94"/>
      <c r="D620" s="95"/>
      <c r="E620" s="93"/>
      <c r="F620" s="92"/>
    </row>
    <row r="621" spans="1:6" x14ac:dyDescent="0.2">
      <c r="A621" s="92"/>
      <c r="B621" s="98"/>
      <c r="C621" s="94"/>
      <c r="D621" s="95"/>
      <c r="E621" s="93"/>
      <c r="F621" s="92"/>
    </row>
    <row r="622" spans="1:6" x14ac:dyDescent="0.2">
      <c r="A622" s="92"/>
      <c r="B622" s="98"/>
      <c r="C622" s="94"/>
      <c r="D622" s="95"/>
      <c r="E622" s="93"/>
      <c r="F622" s="92"/>
    </row>
    <row r="623" spans="1:6" x14ac:dyDescent="0.2">
      <c r="A623" s="92"/>
      <c r="B623" s="98"/>
      <c r="C623" s="94"/>
      <c r="D623" s="95"/>
      <c r="E623" s="93"/>
      <c r="F623" s="92"/>
    </row>
    <row r="624" spans="1:6" x14ac:dyDescent="0.2">
      <c r="A624" s="92"/>
      <c r="B624" s="98"/>
      <c r="C624" s="94"/>
      <c r="D624" s="95"/>
      <c r="E624" s="93"/>
      <c r="F624" s="92"/>
    </row>
    <row r="625" spans="1:6" x14ac:dyDescent="0.2">
      <c r="A625" s="92"/>
      <c r="B625" s="98"/>
      <c r="C625" s="94"/>
      <c r="D625" s="95"/>
      <c r="E625" s="93"/>
      <c r="F625" s="92"/>
    </row>
    <row r="626" spans="1:6" x14ac:dyDescent="0.2">
      <c r="A626" s="92"/>
      <c r="B626" s="98"/>
      <c r="C626" s="94"/>
      <c r="D626" s="95"/>
      <c r="E626" s="93"/>
      <c r="F626" s="92"/>
    </row>
    <row r="627" spans="1:6" x14ac:dyDescent="0.2">
      <c r="A627" s="92"/>
      <c r="B627" s="98"/>
      <c r="C627" s="94"/>
      <c r="D627" s="95"/>
      <c r="E627" s="93"/>
      <c r="F627" s="92"/>
    </row>
    <row r="628" spans="1:6" x14ac:dyDescent="0.2">
      <c r="A628" s="92"/>
      <c r="B628" s="98"/>
      <c r="C628" s="94"/>
      <c r="D628" s="95"/>
      <c r="E628" s="93"/>
      <c r="F628" s="92"/>
    </row>
    <row r="629" spans="1:6" x14ac:dyDescent="0.2">
      <c r="A629" s="92"/>
      <c r="B629" s="98"/>
      <c r="C629" s="94"/>
      <c r="D629" s="95"/>
      <c r="E629" s="93"/>
      <c r="F629" s="92"/>
    </row>
    <row r="630" spans="1:6" x14ac:dyDescent="0.2">
      <c r="A630" s="92"/>
      <c r="B630" s="98"/>
      <c r="C630" s="94"/>
      <c r="D630" s="95"/>
      <c r="E630" s="93"/>
      <c r="F630" s="92"/>
    </row>
    <row r="631" spans="1:6" x14ac:dyDescent="0.2">
      <c r="A631" s="92"/>
      <c r="B631" s="98"/>
      <c r="C631" s="94"/>
      <c r="D631" s="95"/>
      <c r="E631" s="93"/>
      <c r="F631" s="92"/>
    </row>
    <row r="632" spans="1:6" x14ac:dyDescent="0.2">
      <c r="A632" s="92"/>
      <c r="B632" s="98"/>
      <c r="C632" s="94"/>
      <c r="D632" s="95"/>
      <c r="E632" s="93"/>
      <c r="F632" s="92"/>
    </row>
    <row r="633" spans="1:6" x14ac:dyDescent="0.2">
      <c r="A633" s="92"/>
      <c r="B633" s="98"/>
      <c r="C633" s="94"/>
      <c r="D633" s="95"/>
      <c r="E633" s="93"/>
      <c r="F633" s="92"/>
    </row>
    <row r="634" spans="1:6" x14ac:dyDescent="0.2">
      <c r="A634" s="92"/>
      <c r="B634" s="98"/>
      <c r="C634" s="94"/>
      <c r="D634" s="95"/>
      <c r="E634" s="93"/>
      <c r="F634" s="92"/>
    </row>
    <row r="635" spans="1:6" x14ac:dyDescent="0.2">
      <c r="A635" s="92"/>
      <c r="B635" s="98"/>
      <c r="C635" s="94"/>
      <c r="D635" s="95"/>
      <c r="E635" s="93"/>
      <c r="F635" s="92"/>
    </row>
    <row r="636" spans="1:6" x14ac:dyDescent="0.2">
      <c r="A636" s="92"/>
      <c r="B636" s="98"/>
      <c r="C636" s="94"/>
      <c r="D636" s="95"/>
      <c r="E636" s="93"/>
      <c r="F636" s="92"/>
    </row>
    <row r="637" spans="1:6" x14ac:dyDescent="0.2">
      <c r="A637" s="92"/>
      <c r="B637" s="98"/>
      <c r="C637" s="94"/>
      <c r="D637" s="95"/>
      <c r="E637" s="93"/>
      <c r="F637" s="92"/>
    </row>
    <row r="638" spans="1:6" x14ac:dyDescent="0.2">
      <c r="A638" s="92"/>
      <c r="B638" s="98"/>
      <c r="C638" s="94"/>
      <c r="D638" s="95"/>
      <c r="E638" s="93"/>
      <c r="F638" s="92"/>
    </row>
    <row r="639" spans="1:6" x14ac:dyDescent="0.2">
      <c r="A639" s="92"/>
      <c r="B639" s="98"/>
      <c r="C639" s="94"/>
      <c r="D639" s="95"/>
      <c r="E639" s="93"/>
      <c r="F639" s="92"/>
    </row>
    <row r="640" spans="1:6" x14ac:dyDescent="0.2">
      <c r="A640" s="92"/>
      <c r="B640" s="98"/>
      <c r="C640" s="94"/>
      <c r="D640" s="95"/>
      <c r="E640" s="93"/>
      <c r="F640" s="92"/>
    </row>
    <row r="641" spans="1:6" x14ac:dyDescent="0.2">
      <c r="A641" s="92"/>
      <c r="B641" s="98"/>
      <c r="C641" s="94"/>
      <c r="D641" s="95"/>
      <c r="E641" s="93"/>
      <c r="F641" s="92"/>
    </row>
    <row r="642" spans="1:6" x14ac:dyDescent="0.2">
      <c r="A642" s="92"/>
      <c r="B642" s="98"/>
      <c r="C642" s="94"/>
      <c r="D642" s="95"/>
      <c r="E642" s="93"/>
      <c r="F642" s="92"/>
    </row>
    <row r="643" spans="1:6" x14ac:dyDescent="0.2">
      <c r="A643" s="92"/>
      <c r="B643" s="98"/>
      <c r="C643" s="94"/>
      <c r="D643" s="95"/>
      <c r="E643" s="93"/>
      <c r="F643" s="92"/>
    </row>
    <row r="644" spans="1:6" x14ac:dyDescent="0.2">
      <c r="A644" s="92"/>
      <c r="B644" s="98"/>
      <c r="C644" s="94"/>
      <c r="D644" s="95"/>
      <c r="E644" s="93"/>
      <c r="F644" s="92"/>
    </row>
    <row r="645" spans="1:6" x14ac:dyDescent="0.2">
      <c r="A645" s="92"/>
      <c r="B645" s="98"/>
      <c r="C645" s="94"/>
      <c r="D645" s="95"/>
      <c r="E645" s="93"/>
      <c r="F645" s="92"/>
    </row>
    <row r="646" spans="1:6" x14ac:dyDescent="0.2">
      <c r="A646" s="92"/>
      <c r="B646" s="98"/>
      <c r="C646" s="94"/>
      <c r="D646" s="95"/>
      <c r="E646" s="93"/>
      <c r="F646" s="92"/>
    </row>
    <row r="647" spans="1:6" x14ac:dyDescent="0.2">
      <c r="A647" s="92"/>
      <c r="B647" s="98"/>
      <c r="C647" s="94"/>
      <c r="D647" s="95"/>
      <c r="E647" s="93"/>
      <c r="F647" s="92"/>
    </row>
    <row r="648" spans="1:6" x14ac:dyDescent="0.2">
      <c r="A648" s="92"/>
      <c r="B648" s="98"/>
      <c r="C648" s="94"/>
      <c r="D648" s="95"/>
      <c r="E648" s="93"/>
      <c r="F648" s="92"/>
    </row>
    <row r="649" spans="1:6" x14ac:dyDescent="0.2">
      <c r="A649" s="92"/>
      <c r="B649" s="98"/>
      <c r="C649" s="94"/>
      <c r="D649" s="95"/>
      <c r="E649" s="93"/>
      <c r="F649" s="92"/>
    </row>
    <row r="650" spans="1:6" x14ac:dyDescent="0.2">
      <c r="A650" s="92"/>
      <c r="B650" s="98"/>
      <c r="C650" s="94"/>
      <c r="D650" s="95"/>
      <c r="E650" s="93"/>
      <c r="F650" s="92"/>
    </row>
    <row r="651" spans="1:6" x14ac:dyDescent="0.2">
      <c r="A651" s="92"/>
      <c r="B651" s="98"/>
      <c r="C651" s="94"/>
      <c r="D651" s="95"/>
      <c r="E651" s="93"/>
      <c r="F651" s="92"/>
    </row>
    <row r="652" spans="1:6" x14ac:dyDescent="0.2">
      <c r="A652" s="92"/>
      <c r="B652" s="98"/>
      <c r="C652" s="94"/>
      <c r="D652" s="95"/>
      <c r="E652" s="93"/>
      <c r="F652" s="92"/>
    </row>
    <row r="653" spans="1:6" x14ac:dyDescent="0.2">
      <c r="A653" s="92"/>
      <c r="B653" s="98"/>
      <c r="C653" s="94"/>
      <c r="D653" s="95"/>
      <c r="E653" s="93"/>
      <c r="F653" s="92"/>
    </row>
    <row r="654" spans="1:6" x14ac:dyDescent="0.2">
      <c r="A654" s="92"/>
      <c r="B654" s="98"/>
      <c r="C654" s="94"/>
      <c r="D654" s="95"/>
      <c r="E654" s="93"/>
      <c r="F654" s="92"/>
    </row>
    <row r="655" spans="1:6" x14ac:dyDescent="0.2">
      <c r="A655" s="92"/>
      <c r="B655" s="98"/>
      <c r="C655" s="94"/>
      <c r="D655" s="95"/>
      <c r="E655" s="93"/>
      <c r="F655" s="92"/>
    </row>
    <row r="656" spans="1:6" x14ac:dyDescent="0.2">
      <c r="A656" s="92"/>
      <c r="B656" s="98"/>
      <c r="C656" s="94"/>
      <c r="D656" s="95"/>
      <c r="E656" s="93"/>
      <c r="F656" s="92"/>
    </row>
    <row r="657" spans="1:6" x14ac:dyDescent="0.2">
      <c r="A657" s="92"/>
      <c r="B657" s="98"/>
      <c r="C657" s="94"/>
      <c r="D657" s="95"/>
      <c r="E657" s="93"/>
      <c r="F657" s="92"/>
    </row>
    <row r="658" spans="1:6" x14ac:dyDescent="0.2">
      <c r="A658" s="92"/>
      <c r="B658" s="98"/>
      <c r="C658" s="94"/>
      <c r="D658" s="95"/>
      <c r="E658" s="93"/>
      <c r="F658" s="92"/>
    </row>
    <row r="659" spans="1:6" x14ac:dyDescent="0.2">
      <c r="A659" s="92"/>
      <c r="B659" s="98"/>
      <c r="C659" s="94"/>
      <c r="D659" s="95"/>
      <c r="E659" s="93"/>
      <c r="F659" s="92"/>
    </row>
    <row r="660" spans="1:6" x14ac:dyDescent="0.2">
      <c r="A660" s="92"/>
      <c r="B660" s="98"/>
      <c r="C660" s="94"/>
      <c r="D660" s="95"/>
      <c r="E660" s="93"/>
      <c r="F660" s="92"/>
    </row>
    <row r="661" spans="1:6" x14ac:dyDescent="0.2">
      <c r="A661" s="92"/>
      <c r="B661" s="98"/>
      <c r="C661" s="94"/>
      <c r="D661" s="95"/>
      <c r="E661" s="93"/>
      <c r="F661" s="92"/>
    </row>
    <row r="662" spans="1:6" x14ac:dyDescent="0.2">
      <c r="A662" s="92"/>
      <c r="B662" s="98"/>
      <c r="C662" s="94"/>
      <c r="D662" s="95"/>
      <c r="E662" s="93"/>
      <c r="F662" s="92"/>
    </row>
    <row r="663" spans="1:6" x14ac:dyDescent="0.2">
      <c r="A663" s="92"/>
      <c r="B663" s="98"/>
      <c r="C663" s="94"/>
      <c r="D663" s="95"/>
      <c r="E663" s="93"/>
      <c r="F663" s="92"/>
    </row>
    <row r="664" spans="1:6" x14ac:dyDescent="0.2">
      <c r="A664" s="92"/>
      <c r="B664" s="98"/>
      <c r="C664" s="94"/>
      <c r="D664" s="95"/>
      <c r="E664" s="93"/>
      <c r="F664" s="92"/>
    </row>
    <row r="665" spans="1:6" x14ac:dyDescent="0.2">
      <c r="A665" s="92"/>
      <c r="B665" s="98"/>
      <c r="C665" s="94"/>
      <c r="D665" s="95"/>
      <c r="E665" s="93"/>
      <c r="F665" s="92"/>
    </row>
    <row r="666" spans="1:6" x14ac:dyDescent="0.2">
      <c r="A666" s="92"/>
      <c r="B666" s="98"/>
      <c r="C666" s="94"/>
      <c r="D666" s="95"/>
      <c r="E666" s="93"/>
      <c r="F666" s="92"/>
    </row>
    <row r="667" spans="1:6" x14ac:dyDescent="0.2">
      <c r="A667" s="92"/>
      <c r="B667" s="98"/>
      <c r="C667" s="94"/>
      <c r="D667" s="95"/>
      <c r="E667" s="93"/>
      <c r="F667" s="92"/>
    </row>
    <row r="668" spans="1:6" x14ac:dyDescent="0.2">
      <c r="A668" s="92"/>
      <c r="B668" s="98"/>
      <c r="C668" s="94"/>
      <c r="D668" s="95"/>
      <c r="E668" s="93"/>
      <c r="F668" s="92"/>
    </row>
    <row r="669" spans="1:6" x14ac:dyDescent="0.2">
      <c r="A669" s="92"/>
      <c r="B669" s="98"/>
      <c r="C669" s="94"/>
      <c r="D669" s="95"/>
      <c r="E669" s="93"/>
      <c r="F669" s="92"/>
    </row>
    <row r="670" spans="1:6" x14ac:dyDescent="0.2">
      <c r="A670" s="92"/>
      <c r="B670" s="98"/>
      <c r="C670" s="94"/>
      <c r="D670" s="95"/>
      <c r="E670" s="93"/>
      <c r="F670" s="92"/>
    </row>
    <row r="671" spans="1:6" x14ac:dyDescent="0.2">
      <c r="A671" s="92"/>
      <c r="B671" s="98"/>
      <c r="C671" s="94"/>
      <c r="D671" s="95"/>
      <c r="E671" s="93"/>
      <c r="F671" s="92"/>
    </row>
    <row r="672" spans="1:6" x14ac:dyDescent="0.2">
      <c r="A672" s="92"/>
      <c r="B672" s="98"/>
      <c r="C672" s="94"/>
      <c r="D672" s="95"/>
      <c r="E672" s="93"/>
      <c r="F672" s="92"/>
    </row>
    <row r="673" spans="1:6" x14ac:dyDescent="0.2">
      <c r="A673" s="92"/>
      <c r="B673" s="98"/>
      <c r="C673" s="94"/>
      <c r="D673" s="95"/>
      <c r="E673" s="93"/>
      <c r="F673" s="92"/>
    </row>
    <row r="674" spans="1:6" x14ac:dyDescent="0.2">
      <c r="A674" s="92"/>
      <c r="B674" s="98"/>
      <c r="C674" s="94"/>
      <c r="D674" s="95"/>
      <c r="E674" s="93"/>
      <c r="F674" s="92"/>
    </row>
    <row r="675" spans="1:6" x14ac:dyDescent="0.2">
      <c r="A675" s="92"/>
      <c r="B675" s="98"/>
      <c r="C675" s="94"/>
      <c r="D675" s="95"/>
      <c r="E675" s="93"/>
      <c r="F675" s="92"/>
    </row>
    <row r="676" spans="1:6" x14ac:dyDescent="0.2">
      <c r="A676" s="92"/>
      <c r="B676" s="98"/>
      <c r="C676" s="94"/>
      <c r="D676" s="95"/>
      <c r="E676" s="93"/>
      <c r="F676" s="92"/>
    </row>
    <row r="677" spans="1:6" x14ac:dyDescent="0.2">
      <c r="A677" s="92"/>
      <c r="B677" s="98"/>
      <c r="C677" s="94"/>
      <c r="D677" s="95"/>
      <c r="E677" s="93"/>
      <c r="F677" s="92"/>
    </row>
    <row r="678" spans="1:6" x14ac:dyDescent="0.2">
      <c r="A678" s="92"/>
      <c r="B678" s="98"/>
      <c r="C678" s="94"/>
      <c r="D678" s="95"/>
      <c r="E678" s="93"/>
      <c r="F678" s="92"/>
    </row>
    <row r="679" spans="1:6" x14ac:dyDescent="0.2">
      <c r="A679" s="92"/>
      <c r="B679" s="98"/>
      <c r="C679" s="94"/>
      <c r="D679" s="95"/>
      <c r="E679" s="93"/>
      <c r="F679" s="92"/>
    </row>
    <row r="680" spans="1:6" x14ac:dyDescent="0.2">
      <c r="A680" s="92"/>
      <c r="B680" s="98"/>
      <c r="C680" s="94"/>
      <c r="D680" s="95"/>
      <c r="E680" s="93"/>
      <c r="F680" s="92"/>
    </row>
    <row r="681" spans="1:6" x14ac:dyDescent="0.2">
      <c r="A681" s="92"/>
      <c r="B681" s="98"/>
      <c r="C681" s="94"/>
      <c r="D681" s="95"/>
      <c r="E681" s="93"/>
      <c r="F681" s="92"/>
    </row>
    <row r="682" spans="1:6" x14ac:dyDescent="0.2">
      <c r="A682" s="92"/>
      <c r="B682" s="98"/>
      <c r="C682" s="94"/>
      <c r="D682" s="95"/>
      <c r="E682" s="93"/>
      <c r="F682" s="92"/>
    </row>
    <row r="683" spans="1:6" x14ac:dyDescent="0.2">
      <c r="A683" s="92"/>
      <c r="B683" s="98"/>
      <c r="C683" s="94"/>
      <c r="D683" s="95"/>
      <c r="E683" s="93"/>
      <c r="F683" s="92"/>
    </row>
    <row r="684" spans="1:6" x14ac:dyDescent="0.2">
      <c r="A684" s="92"/>
      <c r="B684" s="98"/>
      <c r="C684" s="94"/>
      <c r="D684" s="95"/>
      <c r="E684" s="93"/>
      <c r="F684" s="92"/>
    </row>
    <row r="685" spans="1:6" x14ac:dyDescent="0.2">
      <c r="A685" s="92"/>
      <c r="B685" s="98"/>
      <c r="C685" s="94"/>
      <c r="D685" s="95"/>
      <c r="E685" s="93"/>
      <c r="F685" s="92"/>
    </row>
    <row r="686" spans="1:6" x14ac:dyDescent="0.2">
      <c r="A686" s="92"/>
      <c r="B686" s="98"/>
      <c r="C686" s="94"/>
      <c r="D686" s="95"/>
      <c r="E686" s="93"/>
      <c r="F686" s="92"/>
    </row>
    <row r="687" spans="1:6" x14ac:dyDescent="0.2">
      <c r="A687" s="92"/>
      <c r="B687" s="98"/>
      <c r="C687" s="94"/>
      <c r="D687" s="95"/>
      <c r="E687" s="93"/>
      <c r="F687" s="92"/>
    </row>
    <row r="688" spans="1:6" x14ac:dyDescent="0.2">
      <c r="A688" s="92"/>
      <c r="B688" s="98"/>
      <c r="C688" s="94"/>
      <c r="D688" s="95"/>
      <c r="E688" s="93"/>
      <c r="F688" s="92"/>
    </row>
    <row r="689" spans="1:6" x14ac:dyDescent="0.2">
      <c r="A689" s="92"/>
      <c r="B689" s="98"/>
      <c r="C689" s="94"/>
      <c r="D689" s="95"/>
      <c r="E689" s="93"/>
      <c r="F689" s="92"/>
    </row>
    <row r="690" spans="1:6" x14ac:dyDescent="0.2">
      <c r="A690" s="92"/>
      <c r="B690" s="98"/>
      <c r="C690" s="94"/>
      <c r="D690" s="95"/>
      <c r="E690" s="93"/>
      <c r="F690" s="92"/>
    </row>
    <row r="691" spans="1:6" x14ac:dyDescent="0.2">
      <c r="A691" s="92"/>
      <c r="B691" s="98"/>
      <c r="C691" s="94"/>
      <c r="D691" s="95"/>
      <c r="E691" s="93"/>
      <c r="F691" s="92"/>
    </row>
    <row r="692" spans="1:6" x14ac:dyDescent="0.2">
      <c r="A692" s="92"/>
      <c r="B692" s="98"/>
      <c r="C692" s="94"/>
      <c r="D692" s="95"/>
      <c r="E692" s="93"/>
      <c r="F692" s="92"/>
    </row>
    <row r="693" spans="1:6" x14ac:dyDescent="0.2">
      <c r="A693" s="92"/>
      <c r="B693" s="98"/>
      <c r="C693" s="94"/>
      <c r="D693" s="95"/>
      <c r="E693" s="93"/>
      <c r="F693" s="92"/>
    </row>
    <row r="694" spans="1:6" x14ac:dyDescent="0.2">
      <c r="A694" s="92"/>
      <c r="B694" s="98"/>
      <c r="C694" s="94"/>
      <c r="D694" s="95"/>
      <c r="E694" s="93"/>
      <c r="F694" s="92"/>
    </row>
    <row r="695" spans="1:6" x14ac:dyDescent="0.2">
      <c r="A695" s="92"/>
      <c r="B695" s="98"/>
      <c r="C695" s="94"/>
      <c r="D695" s="95"/>
      <c r="E695" s="93"/>
      <c r="F695" s="92"/>
    </row>
    <row r="696" spans="1:6" x14ac:dyDescent="0.2">
      <c r="A696" s="92"/>
      <c r="B696" s="98"/>
      <c r="C696" s="94"/>
      <c r="D696" s="95"/>
      <c r="E696" s="93"/>
      <c r="F696" s="92"/>
    </row>
    <row r="697" spans="1:6" x14ac:dyDescent="0.2">
      <c r="A697" s="92"/>
      <c r="B697" s="98"/>
      <c r="C697" s="94"/>
      <c r="D697" s="95"/>
      <c r="E697" s="93"/>
      <c r="F697" s="92"/>
    </row>
    <row r="698" spans="1:6" x14ac:dyDescent="0.2">
      <c r="A698" s="92"/>
      <c r="B698" s="98"/>
      <c r="C698" s="94"/>
      <c r="D698" s="95"/>
      <c r="E698" s="92"/>
      <c r="F698" s="92"/>
    </row>
    <row r="699" spans="1:6" x14ac:dyDescent="0.2">
      <c r="A699" s="92"/>
      <c r="B699" s="98"/>
      <c r="C699" s="94"/>
      <c r="D699" s="95"/>
      <c r="E699" s="92"/>
      <c r="F699" s="92"/>
    </row>
    <row r="700" spans="1:6" x14ac:dyDescent="0.2">
      <c r="A700" s="92"/>
      <c r="B700" s="98"/>
      <c r="C700" s="94"/>
      <c r="D700" s="95"/>
      <c r="E700" s="92"/>
      <c r="F700" s="92"/>
    </row>
    <row r="701" spans="1:6" x14ac:dyDescent="0.2">
      <c r="A701" s="92"/>
      <c r="B701" s="98"/>
      <c r="C701" s="94"/>
      <c r="D701" s="95"/>
      <c r="E701" s="92"/>
      <c r="F701" s="92"/>
    </row>
    <row r="702" spans="1:6" x14ac:dyDescent="0.2">
      <c r="A702" s="92"/>
      <c r="B702" s="98"/>
      <c r="C702" s="94"/>
      <c r="D702" s="95"/>
      <c r="E702" s="92"/>
      <c r="F702" s="92"/>
    </row>
    <row r="703" spans="1:6" x14ac:dyDescent="0.2">
      <c r="A703" s="92"/>
      <c r="B703" s="98"/>
      <c r="C703" s="94"/>
      <c r="D703" s="95"/>
      <c r="E703" s="92"/>
      <c r="F703" s="92"/>
    </row>
    <row r="704" spans="1:6" x14ac:dyDescent="0.2">
      <c r="A704" s="92"/>
      <c r="B704" s="98"/>
      <c r="C704" s="94"/>
      <c r="D704" s="95"/>
      <c r="E704" s="92"/>
      <c r="F704" s="92"/>
    </row>
    <row r="705" spans="1:6" x14ac:dyDescent="0.2">
      <c r="A705" s="92"/>
      <c r="B705" s="98"/>
      <c r="C705" s="94"/>
      <c r="D705" s="95"/>
      <c r="E705" s="92"/>
      <c r="F705" s="92"/>
    </row>
    <row r="706" spans="1:6" x14ac:dyDescent="0.2">
      <c r="A706" s="92"/>
      <c r="B706" s="98"/>
      <c r="C706" s="94"/>
      <c r="D706" s="95"/>
      <c r="E706" s="92"/>
      <c r="F706" s="92"/>
    </row>
    <row r="707" spans="1:6" x14ac:dyDescent="0.2">
      <c r="A707" s="92"/>
      <c r="B707" s="98"/>
      <c r="C707" s="94"/>
      <c r="D707" s="95"/>
      <c r="E707" s="92"/>
      <c r="F707" s="92"/>
    </row>
    <row r="708" spans="1:6" x14ac:dyDescent="0.2">
      <c r="A708" s="92"/>
      <c r="B708" s="98"/>
      <c r="C708" s="94"/>
      <c r="D708" s="95"/>
      <c r="E708" s="92"/>
      <c r="F708" s="92"/>
    </row>
    <row r="709" spans="1:6" x14ac:dyDescent="0.2">
      <c r="A709" s="92"/>
      <c r="B709" s="98"/>
      <c r="C709" s="94"/>
      <c r="D709" s="95"/>
      <c r="E709" s="92"/>
      <c r="F709" s="92"/>
    </row>
    <row r="710" spans="1:6" x14ac:dyDescent="0.2">
      <c r="A710" s="92"/>
      <c r="B710" s="98"/>
      <c r="C710" s="94"/>
      <c r="D710" s="95"/>
      <c r="E710" s="92"/>
      <c r="F710" s="92"/>
    </row>
    <row r="711" spans="1:6" x14ac:dyDescent="0.2">
      <c r="A711" s="92"/>
      <c r="B711" s="98"/>
      <c r="C711" s="94"/>
      <c r="D711" s="95"/>
      <c r="E711" s="92"/>
      <c r="F711" s="92"/>
    </row>
    <row r="712" spans="1:6" x14ac:dyDescent="0.2">
      <c r="A712" s="92"/>
      <c r="B712" s="98"/>
      <c r="C712" s="94"/>
      <c r="D712" s="95"/>
      <c r="E712" s="92"/>
      <c r="F712" s="92"/>
    </row>
    <row r="713" spans="1:6" x14ac:dyDescent="0.2">
      <c r="A713" s="92"/>
      <c r="B713" s="98"/>
      <c r="C713" s="94"/>
      <c r="D713" s="95"/>
      <c r="E713" s="92"/>
      <c r="F713" s="92"/>
    </row>
    <row r="714" spans="1:6" x14ac:dyDescent="0.2">
      <c r="A714" s="92"/>
      <c r="B714" s="98"/>
      <c r="C714" s="94"/>
      <c r="D714" s="95"/>
      <c r="E714" s="92"/>
      <c r="F714" s="92"/>
    </row>
    <row r="715" spans="1:6" x14ac:dyDescent="0.2">
      <c r="A715" s="92"/>
      <c r="B715" s="98"/>
      <c r="C715" s="94"/>
      <c r="D715" s="95"/>
      <c r="E715" s="92"/>
      <c r="F715" s="92"/>
    </row>
    <row r="716" spans="1:6" x14ac:dyDescent="0.2">
      <c r="A716" s="92"/>
      <c r="B716" s="98"/>
      <c r="C716" s="94"/>
      <c r="D716" s="95"/>
      <c r="E716" s="92"/>
      <c r="F716" s="92"/>
    </row>
    <row r="717" spans="1:6" x14ac:dyDescent="0.2">
      <c r="A717" s="92"/>
      <c r="B717" s="98"/>
      <c r="C717" s="94"/>
      <c r="D717" s="95"/>
      <c r="E717" s="92"/>
      <c r="F717" s="92"/>
    </row>
    <row r="718" spans="1:6" x14ac:dyDescent="0.2">
      <c r="A718" s="92"/>
      <c r="B718" s="98"/>
      <c r="C718" s="94"/>
      <c r="D718" s="95"/>
      <c r="E718" s="92"/>
      <c r="F718" s="92"/>
    </row>
    <row r="719" spans="1:6" x14ac:dyDescent="0.2">
      <c r="A719" s="92"/>
      <c r="B719" s="98"/>
      <c r="C719" s="94"/>
      <c r="D719" s="95"/>
      <c r="E719" s="92"/>
      <c r="F719" s="92"/>
    </row>
    <row r="720" spans="1:6" x14ac:dyDescent="0.2">
      <c r="A720" s="92"/>
      <c r="B720" s="98"/>
      <c r="C720" s="94"/>
      <c r="D720" s="95"/>
      <c r="E720" s="92"/>
      <c r="F720" s="92"/>
    </row>
    <row r="721" spans="1:6" x14ac:dyDescent="0.2">
      <c r="A721" s="92"/>
      <c r="B721" s="98"/>
      <c r="C721" s="94"/>
      <c r="D721" s="95"/>
      <c r="E721" s="92"/>
      <c r="F721" s="92"/>
    </row>
    <row r="722" spans="1:6" x14ac:dyDescent="0.2">
      <c r="A722" s="92"/>
      <c r="B722" s="98"/>
      <c r="C722" s="94"/>
      <c r="D722" s="95"/>
      <c r="E722" s="92"/>
      <c r="F722" s="92"/>
    </row>
    <row r="723" spans="1:6" x14ac:dyDescent="0.2">
      <c r="A723" s="92"/>
      <c r="B723" s="98"/>
      <c r="C723" s="94"/>
      <c r="D723" s="95"/>
      <c r="E723" s="92"/>
      <c r="F723" s="92"/>
    </row>
    <row r="724" spans="1:6" x14ac:dyDescent="0.2">
      <c r="A724" s="92"/>
      <c r="B724" s="98"/>
      <c r="C724" s="94"/>
      <c r="D724" s="95"/>
      <c r="E724" s="92"/>
      <c r="F724" s="92"/>
    </row>
    <row r="725" spans="1:6" x14ac:dyDescent="0.2">
      <c r="A725" s="92"/>
      <c r="B725" s="98"/>
      <c r="C725" s="94"/>
      <c r="D725" s="95"/>
      <c r="E725" s="92"/>
      <c r="F725" s="92"/>
    </row>
    <row r="726" spans="1:6" x14ac:dyDescent="0.2">
      <c r="A726" s="92"/>
      <c r="B726" s="98"/>
      <c r="C726" s="94"/>
      <c r="D726" s="95"/>
      <c r="E726" s="92"/>
      <c r="F726" s="92"/>
    </row>
    <row r="727" spans="1:6" x14ac:dyDescent="0.2">
      <c r="A727" s="92"/>
      <c r="B727" s="98"/>
      <c r="C727" s="94"/>
      <c r="D727" s="95"/>
      <c r="E727" s="92"/>
      <c r="F727" s="92"/>
    </row>
    <row r="728" spans="1:6" x14ac:dyDescent="0.2">
      <c r="A728" s="92"/>
      <c r="B728" s="98"/>
      <c r="C728" s="94"/>
      <c r="D728" s="95"/>
      <c r="E728" s="92"/>
      <c r="F728" s="92"/>
    </row>
    <row r="729" spans="1:6" x14ac:dyDescent="0.2">
      <c r="A729" s="92"/>
      <c r="B729" s="98"/>
      <c r="C729" s="94"/>
      <c r="D729" s="95"/>
      <c r="E729" s="92"/>
      <c r="F729" s="92"/>
    </row>
    <row r="730" spans="1:6" x14ac:dyDescent="0.2">
      <c r="A730" s="92"/>
      <c r="B730" s="98"/>
      <c r="C730" s="94"/>
      <c r="D730" s="95"/>
      <c r="E730" s="92"/>
      <c r="F730" s="92"/>
    </row>
    <row r="731" spans="1:6" x14ac:dyDescent="0.2">
      <c r="A731" s="92"/>
      <c r="B731" s="98"/>
      <c r="C731" s="94"/>
      <c r="D731" s="95"/>
      <c r="E731" s="92"/>
      <c r="F731" s="92"/>
    </row>
    <row r="732" spans="1:6" x14ac:dyDescent="0.2">
      <c r="A732" s="92"/>
      <c r="B732" s="98"/>
      <c r="C732" s="94"/>
      <c r="D732" s="95"/>
      <c r="E732" s="92"/>
      <c r="F732" s="92"/>
    </row>
    <row r="733" spans="1:6" x14ac:dyDescent="0.2">
      <c r="A733" s="92"/>
      <c r="B733" s="98"/>
      <c r="C733" s="94"/>
      <c r="D733" s="95"/>
      <c r="E733" s="92"/>
      <c r="F733" s="92"/>
    </row>
    <row r="734" spans="1:6" x14ac:dyDescent="0.2">
      <c r="A734" s="92"/>
      <c r="B734" s="98"/>
      <c r="C734" s="94"/>
      <c r="D734" s="95"/>
      <c r="E734" s="92"/>
      <c r="F734" s="92"/>
    </row>
    <row r="735" spans="1:6" x14ac:dyDescent="0.2">
      <c r="A735" s="92"/>
      <c r="B735" s="98"/>
      <c r="C735" s="94"/>
      <c r="D735" s="95"/>
      <c r="E735" s="92"/>
      <c r="F735" s="92"/>
    </row>
    <row r="736" spans="1:6" x14ac:dyDescent="0.2">
      <c r="A736" s="92"/>
      <c r="B736" s="98"/>
      <c r="C736" s="94"/>
      <c r="D736" s="95"/>
      <c r="E736" s="92"/>
      <c r="F736" s="92"/>
    </row>
    <row r="737" spans="1:6" x14ac:dyDescent="0.2">
      <c r="A737" s="92"/>
      <c r="B737" s="98"/>
      <c r="C737" s="94"/>
      <c r="D737" s="95"/>
      <c r="E737" s="92"/>
      <c r="F737" s="92"/>
    </row>
    <row r="738" spans="1:6" x14ac:dyDescent="0.2">
      <c r="A738" s="92"/>
      <c r="B738" s="98"/>
      <c r="C738" s="94"/>
      <c r="D738" s="95"/>
      <c r="E738" s="92"/>
      <c r="F738" s="92"/>
    </row>
    <row r="739" spans="1:6" x14ac:dyDescent="0.2">
      <c r="A739" s="92"/>
      <c r="B739" s="98"/>
      <c r="C739" s="94"/>
      <c r="D739" s="95"/>
      <c r="E739" s="92"/>
      <c r="F739" s="92"/>
    </row>
    <row r="740" spans="1:6" x14ac:dyDescent="0.2">
      <c r="A740" s="92"/>
      <c r="B740" s="98"/>
      <c r="C740" s="94"/>
      <c r="D740" s="95"/>
      <c r="E740" s="92"/>
      <c r="F740" s="92"/>
    </row>
    <row r="741" spans="1:6" x14ac:dyDescent="0.2">
      <c r="A741" s="92"/>
      <c r="B741" s="98"/>
      <c r="C741" s="94"/>
      <c r="D741" s="95"/>
      <c r="E741" s="92"/>
      <c r="F741" s="92"/>
    </row>
    <row r="742" spans="1:6" x14ac:dyDescent="0.2">
      <c r="A742" s="92"/>
      <c r="B742" s="98"/>
      <c r="C742" s="94"/>
      <c r="D742" s="95"/>
      <c r="E742" s="92"/>
      <c r="F742" s="92"/>
    </row>
    <row r="743" spans="1:6" x14ac:dyDescent="0.2">
      <c r="A743" s="92"/>
      <c r="B743" s="98"/>
      <c r="C743" s="94"/>
      <c r="D743" s="95"/>
      <c r="E743" s="92"/>
      <c r="F743" s="92"/>
    </row>
    <row r="744" spans="1:6" x14ac:dyDescent="0.2">
      <c r="A744" s="92"/>
      <c r="B744" s="98"/>
      <c r="C744" s="94"/>
      <c r="D744" s="95"/>
      <c r="E744" s="92"/>
      <c r="F744" s="92"/>
    </row>
    <row r="745" spans="1:6" x14ac:dyDescent="0.2">
      <c r="A745" s="92"/>
      <c r="B745" s="98"/>
      <c r="C745" s="94"/>
      <c r="D745" s="95"/>
      <c r="E745" s="92"/>
      <c r="F745" s="92"/>
    </row>
    <row r="746" spans="1:6" x14ac:dyDescent="0.2">
      <c r="A746" s="92"/>
      <c r="B746" s="98"/>
      <c r="C746" s="94"/>
      <c r="D746" s="95"/>
      <c r="E746" s="92"/>
      <c r="F746" s="92"/>
    </row>
    <row r="747" spans="1:6" x14ac:dyDescent="0.2">
      <c r="A747" s="92"/>
      <c r="B747" s="98"/>
      <c r="C747" s="94"/>
      <c r="D747" s="95"/>
      <c r="E747" s="92"/>
      <c r="F747" s="92"/>
    </row>
    <row r="748" spans="1:6" x14ac:dyDescent="0.2">
      <c r="A748" s="92"/>
      <c r="B748" s="98"/>
      <c r="C748" s="94"/>
      <c r="D748" s="95"/>
      <c r="E748" s="92"/>
      <c r="F748" s="92"/>
    </row>
    <row r="749" spans="1:6" x14ac:dyDescent="0.2">
      <c r="A749" s="92"/>
      <c r="B749" s="98"/>
      <c r="C749" s="94"/>
      <c r="D749" s="95"/>
      <c r="E749" s="92"/>
      <c r="F749" s="92"/>
    </row>
    <row r="750" spans="1:6" x14ac:dyDescent="0.2">
      <c r="A750" s="92"/>
      <c r="B750" s="98"/>
      <c r="C750" s="94"/>
      <c r="D750" s="95"/>
      <c r="E750" s="92"/>
      <c r="F750" s="92"/>
    </row>
    <row r="751" spans="1:6" x14ac:dyDescent="0.2">
      <c r="A751" s="92"/>
      <c r="B751" s="98"/>
      <c r="C751" s="94"/>
      <c r="D751" s="95"/>
      <c r="E751" s="92"/>
      <c r="F751" s="92"/>
    </row>
    <row r="752" spans="1:6" x14ac:dyDescent="0.2">
      <c r="A752" s="92"/>
      <c r="B752" s="98"/>
      <c r="C752" s="94"/>
      <c r="D752" s="95"/>
      <c r="E752" s="92"/>
      <c r="F752" s="92"/>
    </row>
    <row r="753" spans="1:6" x14ac:dyDescent="0.2">
      <c r="A753" s="92"/>
      <c r="B753" s="98"/>
      <c r="C753" s="94"/>
      <c r="D753" s="95"/>
      <c r="E753" s="92"/>
      <c r="F753" s="92"/>
    </row>
    <row r="754" spans="1:6" x14ac:dyDescent="0.2">
      <c r="A754" s="92"/>
      <c r="B754" s="98"/>
      <c r="C754" s="94"/>
      <c r="D754" s="95"/>
      <c r="E754" s="92"/>
      <c r="F754" s="92"/>
    </row>
    <row r="755" spans="1:6" x14ac:dyDescent="0.2">
      <c r="A755" s="92"/>
      <c r="B755" s="98"/>
      <c r="C755" s="94"/>
      <c r="D755" s="95"/>
      <c r="E755" s="92"/>
      <c r="F755" s="92"/>
    </row>
    <row r="756" spans="1:6" x14ac:dyDescent="0.2">
      <c r="A756" s="92"/>
      <c r="B756" s="98"/>
      <c r="C756" s="94"/>
      <c r="D756" s="95"/>
      <c r="E756" s="92"/>
      <c r="F756" s="92"/>
    </row>
    <row r="757" spans="1:6" x14ac:dyDescent="0.2">
      <c r="A757" s="92"/>
      <c r="B757" s="98"/>
      <c r="C757" s="94"/>
      <c r="D757" s="95"/>
      <c r="E757" s="92"/>
      <c r="F757" s="92"/>
    </row>
    <row r="758" spans="1:6" x14ac:dyDescent="0.2">
      <c r="A758" s="92"/>
      <c r="B758" s="98"/>
      <c r="C758" s="94"/>
      <c r="D758" s="95"/>
      <c r="E758" s="92"/>
      <c r="F758" s="92"/>
    </row>
    <row r="759" spans="1:6" x14ac:dyDescent="0.2">
      <c r="A759" s="92"/>
      <c r="B759" s="98"/>
      <c r="C759" s="94"/>
      <c r="D759" s="95"/>
      <c r="E759" s="92"/>
      <c r="F759" s="92"/>
    </row>
    <row r="760" spans="1:6" x14ac:dyDescent="0.2">
      <c r="A760" s="92"/>
      <c r="B760" s="98"/>
      <c r="C760" s="94"/>
      <c r="D760" s="95"/>
      <c r="E760" s="92"/>
      <c r="F760" s="92"/>
    </row>
    <row r="761" spans="1:6" x14ac:dyDescent="0.2">
      <c r="A761" s="92"/>
      <c r="B761" s="98"/>
      <c r="C761" s="94"/>
      <c r="D761" s="95"/>
      <c r="E761" s="92"/>
      <c r="F761" s="92"/>
    </row>
    <row r="762" spans="1:6" x14ac:dyDescent="0.2">
      <c r="A762" s="92"/>
      <c r="B762" s="98"/>
      <c r="C762" s="94"/>
      <c r="D762" s="95"/>
      <c r="E762" s="92"/>
      <c r="F762" s="92"/>
    </row>
    <row r="763" spans="1:6" x14ac:dyDescent="0.2">
      <c r="A763" s="92"/>
      <c r="B763" s="98"/>
      <c r="C763" s="94"/>
      <c r="D763" s="95"/>
      <c r="E763" s="92"/>
      <c r="F763" s="92"/>
    </row>
    <row r="764" spans="1:6" x14ac:dyDescent="0.2">
      <c r="A764" s="92"/>
      <c r="B764" s="98"/>
      <c r="C764" s="94"/>
      <c r="D764" s="95"/>
      <c r="E764" s="92"/>
      <c r="F764" s="92"/>
    </row>
    <row r="765" spans="1:6" x14ac:dyDescent="0.2">
      <c r="A765" s="92"/>
      <c r="B765" s="98"/>
      <c r="C765" s="94"/>
      <c r="D765" s="95"/>
      <c r="E765" s="92"/>
      <c r="F765" s="92"/>
    </row>
    <row r="766" spans="1:6" x14ac:dyDescent="0.2">
      <c r="A766" s="92"/>
      <c r="B766" s="98"/>
      <c r="C766" s="94"/>
      <c r="D766" s="95"/>
      <c r="E766" s="92"/>
      <c r="F766" s="92"/>
    </row>
    <row r="767" spans="1:6" x14ac:dyDescent="0.2">
      <c r="A767" s="92"/>
      <c r="B767" s="98"/>
      <c r="C767" s="94"/>
      <c r="D767" s="95"/>
      <c r="E767" s="92"/>
      <c r="F767" s="92"/>
    </row>
    <row r="768" spans="1:6" x14ac:dyDescent="0.2">
      <c r="A768" s="92"/>
      <c r="B768" s="98"/>
      <c r="C768" s="94"/>
      <c r="D768" s="95"/>
      <c r="E768" s="92"/>
      <c r="F768" s="92"/>
    </row>
    <row r="769" spans="1:6" x14ac:dyDescent="0.2">
      <c r="A769" s="92"/>
      <c r="B769" s="98"/>
      <c r="C769" s="94"/>
      <c r="D769" s="95"/>
      <c r="E769" s="92"/>
      <c r="F769" s="92"/>
    </row>
    <row r="770" spans="1:6" x14ac:dyDescent="0.2">
      <c r="A770" s="92"/>
      <c r="B770" s="98"/>
      <c r="C770" s="94"/>
      <c r="D770" s="95"/>
      <c r="E770" s="92"/>
      <c r="F770" s="92"/>
    </row>
    <row r="771" spans="1:6" x14ac:dyDescent="0.2">
      <c r="A771" s="92"/>
      <c r="B771" s="98"/>
      <c r="C771" s="94"/>
      <c r="D771" s="95"/>
      <c r="E771" s="92"/>
      <c r="F771" s="92"/>
    </row>
    <row r="772" spans="1:6" x14ac:dyDescent="0.2">
      <c r="A772" s="92"/>
      <c r="B772" s="98"/>
      <c r="C772" s="94"/>
      <c r="D772" s="95"/>
      <c r="E772" s="92"/>
      <c r="F772" s="92"/>
    </row>
    <row r="773" spans="1:6" x14ac:dyDescent="0.2">
      <c r="A773" s="92"/>
      <c r="B773" s="98"/>
      <c r="C773" s="94"/>
      <c r="D773" s="95"/>
      <c r="E773" s="92"/>
      <c r="F773" s="92"/>
    </row>
    <row r="774" spans="1:6" x14ac:dyDescent="0.2">
      <c r="A774" s="92"/>
      <c r="B774" s="98"/>
      <c r="C774" s="94"/>
      <c r="D774" s="95"/>
      <c r="E774" s="92"/>
      <c r="F774" s="92"/>
    </row>
    <row r="775" spans="1:6" x14ac:dyDescent="0.2">
      <c r="A775" s="92"/>
      <c r="B775" s="98"/>
      <c r="C775" s="94"/>
      <c r="D775" s="95"/>
      <c r="E775" s="92"/>
      <c r="F775" s="92"/>
    </row>
    <row r="776" spans="1:6" x14ac:dyDescent="0.2">
      <c r="A776" s="92"/>
      <c r="B776" s="98"/>
      <c r="C776" s="94"/>
      <c r="D776" s="95"/>
      <c r="E776" s="92"/>
      <c r="F776" s="92"/>
    </row>
    <row r="777" spans="1:6" x14ac:dyDescent="0.2">
      <c r="A777" s="92"/>
      <c r="B777" s="98"/>
      <c r="C777" s="94"/>
      <c r="D777" s="95"/>
      <c r="E777" s="92"/>
      <c r="F777" s="92"/>
    </row>
    <row r="778" spans="1:6" x14ac:dyDescent="0.2">
      <c r="A778" s="92"/>
      <c r="B778" s="98"/>
      <c r="C778" s="94"/>
      <c r="D778" s="95"/>
      <c r="E778" s="92"/>
      <c r="F778" s="92"/>
    </row>
    <row r="779" spans="1:6" x14ac:dyDescent="0.2">
      <c r="A779" s="92"/>
      <c r="B779" s="98"/>
      <c r="C779" s="94"/>
      <c r="D779" s="95"/>
      <c r="E779" s="92"/>
      <c r="F779" s="92"/>
    </row>
    <row r="780" spans="1:6" x14ac:dyDescent="0.2">
      <c r="A780" s="92"/>
      <c r="B780" s="98"/>
      <c r="C780" s="94"/>
      <c r="D780" s="95"/>
      <c r="E780" s="92"/>
      <c r="F780" s="92"/>
    </row>
    <row r="781" spans="1:6" x14ac:dyDescent="0.2">
      <c r="A781" s="92"/>
      <c r="B781" s="98"/>
      <c r="C781" s="94"/>
      <c r="D781" s="95"/>
      <c r="E781" s="92"/>
      <c r="F781" s="92"/>
    </row>
    <row r="782" spans="1:6" x14ac:dyDescent="0.2">
      <c r="A782" s="92"/>
      <c r="B782" s="98"/>
      <c r="C782" s="94"/>
      <c r="D782" s="95"/>
      <c r="E782" s="92"/>
      <c r="F782" s="92"/>
    </row>
    <row r="783" spans="1:6" x14ac:dyDescent="0.2">
      <c r="A783" s="92"/>
      <c r="B783" s="98"/>
      <c r="C783" s="94"/>
      <c r="D783" s="95"/>
      <c r="E783" s="92"/>
      <c r="F783" s="92"/>
    </row>
    <row r="784" spans="1:6" x14ac:dyDescent="0.2">
      <c r="A784" s="92"/>
      <c r="B784" s="98"/>
      <c r="C784" s="94"/>
      <c r="D784" s="95"/>
      <c r="E784" s="92"/>
      <c r="F784" s="92"/>
    </row>
    <row r="785" spans="1:6" x14ac:dyDescent="0.2">
      <c r="A785" s="92"/>
      <c r="B785" s="98"/>
      <c r="C785" s="94"/>
      <c r="D785" s="95"/>
      <c r="E785" s="92"/>
      <c r="F785" s="92"/>
    </row>
    <row r="786" spans="1:6" x14ac:dyDescent="0.2">
      <c r="A786" s="92"/>
      <c r="B786" s="98"/>
      <c r="C786" s="94"/>
      <c r="D786" s="95"/>
      <c r="E786" s="92"/>
      <c r="F786" s="92"/>
    </row>
    <row r="787" spans="1:6" x14ac:dyDescent="0.2">
      <c r="A787" s="92"/>
      <c r="B787" s="98"/>
      <c r="C787" s="94"/>
      <c r="D787" s="95"/>
      <c r="E787" s="92"/>
      <c r="F787" s="92"/>
    </row>
    <row r="788" spans="1:6" x14ac:dyDescent="0.2">
      <c r="A788" s="92"/>
      <c r="B788" s="98"/>
      <c r="C788" s="94"/>
      <c r="D788" s="95"/>
      <c r="E788" s="92"/>
      <c r="F788" s="92"/>
    </row>
    <row r="789" spans="1:6" x14ac:dyDescent="0.2">
      <c r="A789" s="92"/>
      <c r="B789" s="98"/>
      <c r="C789" s="94"/>
      <c r="D789" s="95"/>
      <c r="E789" s="92"/>
      <c r="F789" s="92"/>
    </row>
    <row r="790" spans="1:6" x14ac:dyDescent="0.2">
      <c r="A790" s="92"/>
      <c r="B790" s="98"/>
      <c r="C790" s="94"/>
      <c r="D790" s="95"/>
      <c r="E790" s="92"/>
      <c r="F790" s="92"/>
    </row>
    <row r="791" spans="1:6" x14ac:dyDescent="0.2">
      <c r="A791" s="92"/>
      <c r="B791" s="98"/>
      <c r="C791" s="94"/>
      <c r="D791" s="95"/>
      <c r="E791" s="92"/>
      <c r="F791" s="92"/>
    </row>
    <row r="792" spans="1:6" x14ac:dyDescent="0.2">
      <c r="A792" s="92"/>
      <c r="B792" s="98"/>
      <c r="C792" s="94"/>
      <c r="D792" s="95"/>
      <c r="E792" s="92"/>
      <c r="F792" s="92"/>
    </row>
    <row r="793" spans="1:6" x14ac:dyDescent="0.2">
      <c r="A793" s="92"/>
      <c r="B793" s="98"/>
      <c r="C793" s="94"/>
      <c r="D793" s="95"/>
      <c r="E793" s="92"/>
      <c r="F793" s="92"/>
    </row>
    <row r="794" spans="1:6" x14ac:dyDescent="0.2">
      <c r="A794" s="92"/>
      <c r="B794" s="98"/>
      <c r="C794" s="94"/>
      <c r="D794" s="95"/>
      <c r="E794" s="92"/>
      <c r="F794" s="92"/>
    </row>
    <row r="795" spans="1:6" x14ac:dyDescent="0.2">
      <c r="A795" s="92"/>
      <c r="B795" s="98"/>
      <c r="C795" s="94"/>
      <c r="D795" s="95"/>
      <c r="E795" s="92"/>
      <c r="F795" s="92"/>
    </row>
    <row r="796" spans="1:6" x14ac:dyDescent="0.2">
      <c r="A796" s="92"/>
      <c r="B796" s="98"/>
      <c r="C796" s="94"/>
      <c r="D796" s="95"/>
      <c r="E796" s="92"/>
      <c r="F796" s="92"/>
    </row>
    <row r="797" spans="1:6" x14ac:dyDescent="0.2">
      <c r="A797" s="92"/>
      <c r="B797" s="98"/>
      <c r="C797" s="94"/>
      <c r="D797" s="95"/>
      <c r="E797" s="92"/>
      <c r="F797" s="92"/>
    </row>
    <row r="798" spans="1:6" x14ac:dyDescent="0.2">
      <c r="A798" s="92"/>
      <c r="B798" s="98"/>
      <c r="C798" s="94"/>
      <c r="D798" s="95"/>
      <c r="E798" s="92"/>
      <c r="F798" s="92"/>
    </row>
    <row r="799" spans="1:6" x14ac:dyDescent="0.2">
      <c r="A799" s="92"/>
      <c r="B799" s="98"/>
      <c r="C799" s="94"/>
      <c r="D799" s="95"/>
      <c r="E799" s="92"/>
      <c r="F799" s="92"/>
    </row>
    <row r="800" spans="1:6" x14ac:dyDescent="0.2">
      <c r="A800" s="92"/>
      <c r="B800" s="98"/>
      <c r="C800" s="94"/>
      <c r="D800" s="95"/>
      <c r="E800" s="92"/>
      <c r="F800" s="92"/>
    </row>
    <row r="801" spans="1:6" x14ac:dyDescent="0.2">
      <c r="A801" s="92"/>
      <c r="B801" s="98"/>
      <c r="C801" s="94"/>
      <c r="D801" s="95"/>
      <c r="E801" s="92"/>
      <c r="F801" s="92"/>
    </row>
    <row r="802" spans="1:6" x14ac:dyDescent="0.2">
      <c r="A802" s="92"/>
      <c r="B802" s="98"/>
      <c r="C802" s="94"/>
      <c r="D802" s="95"/>
      <c r="E802" s="92"/>
      <c r="F802" s="92"/>
    </row>
    <row r="803" spans="1:6" x14ac:dyDescent="0.2">
      <c r="A803" s="92"/>
      <c r="B803" s="98"/>
      <c r="C803" s="94"/>
      <c r="D803" s="95"/>
      <c r="E803" s="92"/>
      <c r="F803" s="92"/>
    </row>
    <row r="804" spans="1:6" x14ac:dyDescent="0.2">
      <c r="A804" s="92"/>
      <c r="B804" s="98"/>
      <c r="C804" s="94"/>
      <c r="D804" s="95"/>
      <c r="E804" s="92"/>
      <c r="F804" s="92"/>
    </row>
    <row r="805" spans="1:6" x14ac:dyDescent="0.2">
      <c r="A805" s="92"/>
      <c r="B805" s="98"/>
      <c r="C805" s="94"/>
      <c r="D805" s="95"/>
      <c r="E805" s="92"/>
      <c r="F805" s="92"/>
    </row>
    <row r="806" spans="1:6" x14ac:dyDescent="0.2">
      <c r="A806" s="92"/>
      <c r="B806" s="98"/>
      <c r="C806" s="94"/>
      <c r="D806" s="95"/>
      <c r="E806" s="92"/>
      <c r="F806" s="92"/>
    </row>
    <row r="807" spans="1:6" x14ac:dyDescent="0.2">
      <c r="A807" s="92"/>
      <c r="B807" s="98"/>
      <c r="C807" s="94"/>
      <c r="D807" s="95"/>
      <c r="E807" s="92"/>
      <c r="F807" s="92"/>
    </row>
    <row r="808" spans="1:6" x14ac:dyDescent="0.2">
      <c r="A808" s="92"/>
      <c r="B808" s="98"/>
      <c r="C808" s="94"/>
      <c r="D808" s="95"/>
      <c r="E808" s="92"/>
      <c r="F808" s="92"/>
    </row>
    <row r="809" spans="1:6" x14ac:dyDescent="0.2">
      <c r="A809" s="92"/>
      <c r="B809" s="98"/>
      <c r="C809" s="94"/>
      <c r="D809" s="95"/>
      <c r="E809" s="92"/>
      <c r="F809" s="92"/>
    </row>
    <row r="810" spans="1:6" x14ac:dyDescent="0.2">
      <c r="A810" s="92"/>
      <c r="B810" s="98"/>
      <c r="C810" s="94"/>
      <c r="D810" s="95"/>
      <c r="E810" s="92"/>
      <c r="F810" s="92"/>
    </row>
    <row r="811" spans="1:6" x14ac:dyDescent="0.2">
      <c r="A811" s="92"/>
      <c r="B811" s="98"/>
      <c r="C811" s="94"/>
      <c r="D811" s="95"/>
      <c r="E811" s="92"/>
      <c r="F811" s="92"/>
    </row>
    <row r="812" spans="1:6" x14ac:dyDescent="0.2">
      <c r="A812" s="92"/>
      <c r="B812" s="98"/>
      <c r="C812" s="94"/>
      <c r="D812" s="95"/>
      <c r="E812" s="92"/>
      <c r="F812" s="92"/>
    </row>
    <row r="813" spans="1:6" x14ac:dyDescent="0.2">
      <c r="A813" s="92"/>
      <c r="B813" s="98"/>
      <c r="C813" s="94"/>
      <c r="D813" s="95"/>
      <c r="E813" s="92"/>
      <c r="F813" s="92"/>
    </row>
    <row r="814" spans="1:6" x14ac:dyDescent="0.2">
      <c r="A814" s="92"/>
      <c r="B814" s="98"/>
      <c r="C814" s="94"/>
      <c r="D814" s="95"/>
      <c r="E814" s="92"/>
      <c r="F814" s="92"/>
    </row>
    <row r="815" spans="1:6" x14ac:dyDescent="0.2">
      <c r="A815" s="92"/>
      <c r="B815" s="98"/>
      <c r="C815" s="94"/>
      <c r="D815" s="95"/>
      <c r="E815" s="92"/>
      <c r="F815" s="92"/>
    </row>
    <row r="816" spans="1:6" x14ac:dyDescent="0.2">
      <c r="A816" s="92"/>
      <c r="B816" s="98"/>
      <c r="C816" s="94"/>
      <c r="D816" s="95"/>
      <c r="E816" s="92"/>
      <c r="F816" s="92"/>
    </row>
    <row r="817" spans="1:6" x14ac:dyDescent="0.2">
      <c r="A817" s="92"/>
      <c r="B817" s="98"/>
      <c r="C817" s="94"/>
      <c r="D817" s="95"/>
      <c r="E817" s="92"/>
      <c r="F817" s="92"/>
    </row>
    <row r="818" spans="1:6" x14ac:dyDescent="0.2">
      <c r="A818" s="92"/>
      <c r="B818" s="98"/>
      <c r="C818" s="94"/>
      <c r="D818" s="95"/>
      <c r="E818" s="92"/>
      <c r="F818" s="92"/>
    </row>
    <row r="819" spans="1:6" x14ac:dyDescent="0.2">
      <c r="A819" s="92"/>
      <c r="B819" s="98"/>
      <c r="C819" s="94"/>
      <c r="D819" s="95"/>
      <c r="E819" s="92"/>
      <c r="F819" s="92"/>
    </row>
    <row r="820" spans="1:6" x14ac:dyDescent="0.2">
      <c r="A820" s="92"/>
      <c r="B820" s="98"/>
      <c r="C820" s="94"/>
      <c r="D820" s="95"/>
      <c r="E820" s="92"/>
      <c r="F820" s="92"/>
    </row>
    <row r="821" spans="1:6" x14ac:dyDescent="0.2">
      <c r="A821" s="92"/>
      <c r="B821" s="98"/>
      <c r="C821" s="94"/>
      <c r="D821" s="95"/>
      <c r="E821" s="92"/>
      <c r="F821" s="92"/>
    </row>
    <row r="822" spans="1:6" x14ac:dyDescent="0.2">
      <c r="A822" s="92"/>
      <c r="B822" s="98"/>
      <c r="C822" s="94"/>
      <c r="D822" s="95"/>
      <c r="E822" s="92"/>
      <c r="F822" s="92"/>
    </row>
    <row r="823" spans="1:6" x14ac:dyDescent="0.2">
      <c r="A823" s="92"/>
      <c r="B823" s="98"/>
      <c r="C823" s="94"/>
      <c r="D823" s="95"/>
      <c r="E823" s="92"/>
      <c r="F823" s="92"/>
    </row>
    <row r="824" spans="1:6" x14ac:dyDescent="0.2">
      <c r="A824" s="92"/>
      <c r="B824" s="98"/>
      <c r="C824" s="94"/>
      <c r="D824" s="95"/>
      <c r="E824" s="92"/>
      <c r="F824" s="92"/>
    </row>
    <row r="825" spans="1:6" x14ac:dyDescent="0.2">
      <c r="A825" s="92"/>
      <c r="B825" s="98"/>
      <c r="C825" s="94"/>
      <c r="D825" s="95"/>
      <c r="E825" s="92"/>
      <c r="F825" s="92"/>
    </row>
    <row r="826" spans="1:6" x14ac:dyDescent="0.2">
      <c r="A826" s="92"/>
      <c r="B826" s="98"/>
      <c r="C826" s="94"/>
      <c r="D826" s="95"/>
      <c r="E826" s="92"/>
      <c r="F826" s="92"/>
    </row>
    <row r="827" spans="1:6" x14ac:dyDescent="0.2">
      <c r="A827" s="92"/>
      <c r="B827" s="98"/>
      <c r="C827" s="94"/>
      <c r="D827" s="95"/>
      <c r="E827" s="92"/>
      <c r="F827" s="92"/>
    </row>
    <row r="828" spans="1:6" x14ac:dyDescent="0.2">
      <c r="A828" s="92"/>
      <c r="B828" s="98"/>
      <c r="C828" s="94"/>
      <c r="D828" s="95"/>
      <c r="E828" s="92"/>
      <c r="F828" s="92"/>
    </row>
    <row r="829" spans="1:6" x14ac:dyDescent="0.2">
      <c r="A829" s="92"/>
      <c r="B829" s="98"/>
      <c r="C829" s="94"/>
      <c r="D829" s="95"/>
      <c r="E829" s="92"/>
      <c r="F829" s="92"/>
    </row>
    <row r="830" spans="1:6" x14ac:dyDescent="0.2">
      <c r="A830" s="92"/>
      <c r="B830" s="98"/>
      <c r="C830" s="94"/>
      <c r="D830" s="95"/>
      <c r="E830" s="92"/>
      <c r="F830" s="92"/>
    </row>
    <row r="831" spans="1:6" x14ac:dyDescent="0.2">
      <c r="A831" s="92"/>
      <c r="B831" s="98"/>
      <c r="C831" s="94"/>
      <c r="D831" s="95"/>
      <c r="E831" s="92"/>
      <c r="F831" s="92"/>
    </row>
    <row r="832" spans="1:6" x14ac:dyDescent="0.2">
      <c r="A832" s="92"/>
      <c r="B832" s="98"/>
      <c r="C832" s="94"/>
      <c r="D832" s="95"/>
      <c r="E832" s="92"/>
      <c r="F832" s="92"/>
    </row>
    <row r="833" spans="1:6" x14ac:dyDescent="0.2">
      <c r="A833" s="92"/>
      <c r="B833" s="98"/>
      <c r="C833" s="94"/>
      <c r="D833" s="95"/>
      <c r="E833" s="92"/>
      <c r="F833" s="92"/>
    </row>
    <row r="834" spans="1:6" x14ac:dyDescent="0.2">
      <c r="A834" s="92"/>
      <c r="B834" s="98"/>
      <c r="C834" s="94"/>
      <c r="D834" s="95"/>
      <c r="E834" s="92"/>
      <c r="F834" s="92"/>
    </row>
    <row r="835" spans="1:6" x14ac:dyDescent="0.2">
      <c r="A835" s="92"/>
      <c r="B835" s="98"/>
      <c r="C835" s="94"/>
      <c r="D835" s="95"/>
      <c r="E835" s="92"/>
      <c r="F835" s="92"/>
    </row>
    <row r="836" spans="1:6" x14ac:dyDescent="0.2">
      <c r="A836" s="92"/>
      <c r="B836" s="98"/>
      <c r="C836" s="94"/>
      <c r="D836" s="95"/>
      <c r="E836" s="92"/>
      <c r="F836" s="92"/>
    </row>
    <row r="837" spans="1:6" x14ac:dyDescent="0.2">
      <c r="A837" s="92"/>
      <c r="B837" s="98"/>
      <c r="C837" s="94"/>
      <c r="D837" s="95"/>
      <c r="E837" s="92"/>
      <c r="F837" s="92"/>
    </row>
    <row r="838" spans="1:6" x14ac:dyDescent="0.2">
      <c r="A838" s="92"/>
      <c r="B838" s="98"/>
      <c r="C838" s="94"/>
      <c r="D838" s="95"/>
      <c r="E838" s="92"/>
      <c r="F838" s="92"/>
    </row>
    <row r="839" spans="1:6" x14ac:dyDescent="0.2">
      <c r="A839" s="92"/>
      <c r="B839" s="98"/>
      <c r="C839" s="94"/>
      <c r="D839" s="95"/>
      <c r="E839" s="92"/>
      <c r="F839" s="92"/>
    </row>
    <row r="840" spans="1:6" x14ac:dyDescent="0.2">
      <c r="A840" s="92"/>
      <c r="B840" s="98"/>
      <c r="C840" s="94"/>
      <c r="D840" s="95"/>
      <c r="E840" s="92"/>
      <c r="F840" s="92"/>
    </row>
    <row r="841" spans="1:6" x14ac:dyDescent="0.2">
      <c r="A841" s="92"/>
      <c r="B841" s="98"/>
      <c r="C841" s="94"/>
      <c r="D841" s="95"/>
      <c r="E841" s="92"/>
      <c r="F841" s="92"/>
    </row>
    <row r="842" spans="1:6" x14ac:dyDescent="0.2">
      <c r="A842" s="92"/>
      <c r="B842" s="98"/>
      <c r="C842" s="94"/>
      <c r="D842" s="95"/>
      <c r="E842" s="92"/>
      <c r="F842" s="92"/>
    </row>
    <row r="843" spans="1:6" x14ac:dyDescent="0.2">
      <c r="A843" s="92"/>
      <c r="B843" s="98"/>
      <c r="C843" s="94"/>
      <c r="D843" s="95"/>
      <c r="E843" s="92"/>
      <c r="F843" s="92"/>
    </row>
    <row r="844" spans="1:6" x14ac:dyDescent="0.2">
      <c r="A844" s="92"/>
      <c r="B844" s="98"/>
      <c r="C844" s="94"/>
      <c r="D844" s="95"/>
      <c r="E844" s="92"/>
      <c r="F844" s="92"/>
    </row>
    <row r="845" spans="1:6" x14ac:dyDescent="0.2">
      <c r="A845" s="92"/>
      <c r="B845" s="98"/>
      <c r="C845" s="94"/>
      <c r="D845" s="95"/>
      <c r="E845" s="92"/>
      <c r="F845" s="92"/>
    </row>
    <row r="846" spans="1:6" x14ac:dyDescent="0.2">
      <c r="A846" s="92"/>
      <c r="B846" s="98"/>
      <c r="C846" s="94"/>
      <c r="D846" s="95"/>
      <c r="E846" s="92"/>
      <c r="F846" s="92"/>
    </row>
    <row r="847" spans="1:6" x14ac:dyDescent="0.2">
      <c r="A847" s="92"/>
      <c r="B847" s="98"/>
      <c r="C847" s="94"/>
      <c r="D847" s="95"/>
      <c r="E847" s="92"/>
      <c r="F847" s="92"/>
    </row>
    <row r="848" spans="1:6" x14ac:dyDescent="0.2">
      <c r="A848" s="92"/>
      <c r="B848" s="98"/>
      <c r="C848" s="94"/>
      <c r="D848" s="95"/>
      <c r="E848" s="92"/>
      <c r="F848" s="92"/>
    </row>
    <row r="849" spans="1:6" x14ac:dyDescent="0.2">
      <c r="A849" s="92"/>
      <c r="B849" s="98"/>
      <c r="C849" s="94"/>
      <c r="D849" s="95"/>
      <c r="E849" s="92"/>
      <c r="F849" s="92"/>
    </row>
    <row r="850" spans="1:6" x14ac:dyDescent="0.2">
      <c r="A850" s="92"/>
      <c r="B850" s="98"/>
      <c r="C850" s="94"/>
      <c r="D850" s="95"/>
      <c r="E850" s="92"/>
      <c r="F850" s="92"/>
    </row>
    <row r="851" spans="1:6" x14ac:dyDescent="0.2">
      <c r="A851" s="92"/>
      <c r="B851" s="98"/>
      <c r="C851" s="94"/>
      <c r="D851" s="95"/>
      <c r="E851" s="92"/>
      <c r="F851" s="92"/>
    </row>
    <row r="852" spans="1:6" x14ac:dyDescent="0.2">
      <c r="A852" s="92"/>
      <c r="B852" s="98"/>
      <c r="C852" s="94"/>
      <c r="D852" s="95"/>
      <c r="E852" s="92"/>
      <c r="F852" s="92"/>
    </row>
    <row r="853" spans="1:6" x14ac:dyDescent="0.2">
      <c r="A853" s="92"/>
      <c r="B853" s="98"/>
      <c r="C853" s="94"/>
      <c r="D853" s="95"/>
      <c r="E853" s="92"/>
      <c r="F853" s="92"/>
    </row>
    <row r="854" spans="1:6" x14ac:dyDescent="0.2">
      <c r="A854" s="92"/>
      <c r="B854" s="98"/>
      <c r="C854" s="94"/>
      <c r="D854" s="95"/>
      <c r="E854" s="92"/>
      <c r="F854" s="92"/>
    </row>
    <row r="855" spans="1:6" x14ac:dyDescent="0.2">
      <c r="A855" s="92"/>
      <c r="B855" s="98"/>
      <c r="C855" s="94"/>
      <c r="D855" s="95"/>
      <c r="E855" s="92"/>
      <c r="F855" s="92"/>
    </row>
    <row r="856" spans="1:6" x14ac:dyDescent="0.2">
      <c r="A856" s="92"/>
      <c r="B856" s="98"/>
      <c r="C856" s="94"/>
      <c r="D856" s="95"/>
      <c r="E856" s="92"/>
      <c r="F856" s="92"/>
    </row>
    <row r="857" spans="1:6" x14ac:dyDescent="0.2">
      <c r="A857" s="92"/>
      <c r="B857" s="98"/>
      <c r="C857" s="94"/>
      <c r="D857" s="95"/>
      <c r="E857" s="92"/>
      <c r="F857" s="92"/>
    </row>
    <row r="858" spans="1:6" x14ac:dyDescent="0.2">
      <c r="A858" s="92"/>
      <c r="B858" s="98"/>
      <c r="C858" s="94"/>
      <c r="D858" s="95"/>
      <c r="E858" s="92"/>
      <c r="F858" s="92"/>
    </row>
    <row r="859" spans="1:6" x14ac:dyDescent="0.2">
      <c r="A859" s="92"/>
      <c r="B859" s="98"/>
      <c r="C859" s="94"/>
      <c r="D859" s="95"/>
      <c r="E859" s="92"/>
      <c r="F859" s="92"/>
    </row>
    <row r="860" spans="1:6" x14ac:dyDescent="0.2">
      <c r="A860" s="92"/>
      <c r="B860" s="98"/>
      <c r="C860" s="94"/>
      <c r="D860" s="95"/>
      <c r="E860" s="92"/>
      <c r="F860" s="92"/>
    </row>
    <row r="861" spans="1:6" x14ac:dyDescent="0.2">
      <c r="A861" s="92"/>
      <c r="B861" s="98"/>
      <c r="C861" s="94"/>
      <c r="D861" s="95"/>
      <c r="E861" s="92"/>
      <c r="F861" s="92"/>
    </row>
    <row r="862" spans="1:6" x14ac:dyDescent="0.2">
      <c r="A862" s="92"/>
      <c r="B862" s="98"/>
      <c r="C862" s="94"/>
      <c r="D862" s="95"/>
      <c r="E862" s="92"/>
      <c r="F862" s="92"/>
    </row>
    <row r="863" spans="1:6" x14ac:dyDescent="0.2">
      <c r="A863" s="92"/>
      <c r="B863" s="98"/>
      <c r="C863" s="94"/>
      <c r="D863" s="95"/>
      <c r="E863" s="92"/>
      <c r="F863" s="92"/>
    </row>
    <row r="864" spans="1:6" x14ac:dyDescent="0.2">
      <c r="A864" s="92"/>
      <c r="B864" s="98"/>
      <c r="C864" s="94"/>
      <c r="D864" s="95"/>
      <c r="E864" s="92"/>
      <c r="F864" s="92"/>
    </row>
    <row r="865" spans="1:6" x14ac:dyDescent="0.2">
      <c r="A865" s="92"/>
      <c r="B865" s="98"/>
      <c r="C865" s="94"/>
      <c r="D865" s="95"/>
      <c r="E865" s="92"/>
      <c r="F865" s="92"/>
    </row>
    <row r="866" spans="1:6" x14ac:dyDescent="0.2">
      <c r="A866" s="92"/>
      <c r="B866" s="98"/>
      <c r="C866" s="94"/>
      <c r="D866" s="95"/>
      <c r="E866" s="92"/>
      <c r="F866" s="92"/>
    </row>
    <row r="867" spans="1:6" x14ac:dyDescent="0.2">
      <c r="A867" s="92"/>
      <c r="B867" s="98"/>
      <c r="C867" s="94"/>
      <c r="D867" s="95"/>
      <c r="E867" s="92"/>
      <c r="F867" s="92"/>
    </row>
    <row r="868" spans="1:6" x14ac:dyDescent="0.2">
      <c r="A868" s="92"/>
      <c r="B868" s="98"/>
      <c r="C868" s="94"/>
      <c r="D868" s="95"/>
      <c r="E868" s="92"/>
      <c r="F868" s="92"/>
    </row>
    <row r="869" spans="1:6" x14ac:dyDescent="0.2">
      <c r="A869" s="92"/>
      <c r="B869" s="98"/>
      <c r="C869" s="94"/>
      <c r="D869" s="95"/>
      <c r="E869" s="92"/>
      <c r="F869" s="92"/>
    </row>
    <row r="870" spans="1:6" x14ac:dyDescent="0.2">
      <c r="A870" s="92"/>
      <c r="B870" s="98"/>
      <c r="C870" s="94"/>
      <c r="D870" s="95"/>
      <c r="E870" s="92"/>
      <c r="F870" s="92"/>
    </row>
    <row r="871" spans="1:6" x14ac:dyDescent="0.2">
      <c r="A871" s="92"/>
      <c r="B871" s="98"/>
      <c r="C871" s="94"/>
      <c r="D871" s="95"/>
      <c r="E871" s="92"/>
      <c r="F871" s="92"/>
    </row>
    <row r="872" spans="1:6" x14ac:dyDescent="0.2">
      <c r="A872" s="92"/>
      <c r="B872" s="98"/>
      <c r="C872" s="94"/>
      <c r="D872" s="95"/>
      <c r="E872" s="92"/>
      <c r="F872" s="92"/>
    </row>
    <row r="873" spans="1:6" x14ac:dyDescent="0.2">
      <c r="A873" s="92"/>
      <c r="B873" s="98"/>
      <c r="C873" s="94"/>
      <c r="D873" s="95"/>
      <c r="E873" s="92"/>
      <c r="F873" s="92"/>
    </row>
    <row r="874" spans="1:6" x14ac:dyDescent="0.2">
      <c r="A874" s="92"/>
      <c r="B874" s="98"/>
      <c r="C874" s="94"/>
      <c r="D874" s="95"/>
      <c r="E874" s="92"/>
      <c r="F874" s="92"/>
    </row>
    <row r="875" spans="1:6" x14ac:dyDescent="0.2">
      <c r="A875" s="92"/>
      <c r="B875" s="98"/>
      <c r="C875" s="94"/>
      <c r="D875" s="95"/>
      <c r="E875" s="92"/>
      <c r="F875" s="92"/>
    </row>
    <row r="876" spans="1:6" x14ac:dyDescent="0.2">
      <c r="A876" s="92"/>
      <c r="B876" s="98"/>
      <c r="C876" s="94"/>
      <c r="D876" s="95"/>
      <c r="E876" s="92"/>
      <c r="F876" s="92"/>
    </row>
    <row r="877" spans="1:6" x14ac:dyDescent="0.2">
      <c r="A877" s="92"/>
      <c r="B877" s="98"/>
      <c r="C877" s="94"/>
      <c r="D877" s="95"/>
      <c r="E877" s="92"/>
      <c r="F877" s="92"/>
    </row>
    <row r="878" spans="1:6" x14ac:dyDescent="0.2">
      <c r="A878" s="92"/>
      <c r="B878" s="98"/>
      <c r="C878" s="94"/>
      <c r="D878" s="95"/>
      <c r="E878" s="92"/>
      <c r="F878" s="92"/>
    </row>
    <row r="879" spans="1:6" x14ac:dyDescent="0.2">
      <c r="A879" s="92"/>
      <c r="B879" s="98"/>
      <c r="C879" s="94"/>
      <c r="D879" s="95"/>
      <c r="E879" s="92"/>
      <c r="F879" s="92"/>
    </row>
    <row r="880" spans="1:6" x14ac:dyDescent="0.2">
      <c r="A880" s="92"/>
      <c r="B880" s="98"/>
      <c r="C880" s="94"/>
      <c r="D880" s="95"/>
      <c r="E880" s="92"/>
      <c r="F880" s="92"/>
    </row>
    <row r="881" spans="1:6" x14ac:dyDescent="0.2">
      <c r="A881" s="92"/>
      <c r="B881" s="98"/>
      <c r="C881" s="94"/>
      <c r="D881" s="95"/>
      <c r="E881" s="92"/>
      <c r="F881" s="92"/>
    </row>
    <row r="882" spans="1:6" x14ac:dyDescent="0.2">
      <c r="A882" s="92"/>
      <c r="B882" s="98"/>
      <c r="C882" s="94"/>
      <c r="D882" s="95"/>
      <c r="E882" s="92"/>
      <c r="F882" s="92"/>
    </row>
    <row r="883" spans="1:6" x14ac:dyDescent="0.2">
      <c r="A883" s="92"/>
      <c r="B883" s="98"/>
      <c r="C883" s="94"/>
      <c r="D883" s="95"/>
      <c r="E883" s="92"/>
      <c r="F883" s="92"/>
    </row>
    <row r="884" spans="1:6" x14ac:dyDescent="0.2">
      <c r="A884" s="92"/>
      <c r="B884" s="98"/>
      <c r="C884" s="94"/>
      <c r="D884" s="95"/>
      <c r="E884" s="92"/>
      <c r="F884" s="92"/>
    </row>
    <row r="885" spans="1:6" x14ac:dyDescent="0.2">
      <c r="A885" s="92"/>
      <c r="B885" s="98"/>
      <c r="C885" s="94"/>
      <c r="D885" s="95"/>
      <c r="E885" s="92"/>
      <c r="F885" s="92"/>
    </row>
    <row r="886" spans="1:6" x14ac:dyDescent="0.2">
      <c r="A886" s="92"/>
      <c r="B886" s="98"/>
      <c r="C886" s="94"/>
      <c r="D886" s="95"/>
      <c r="E886" s="92"/>
      <c r="F886" s="92"/>
    </row>
    <row r="887" spans="1:6" x14ac:dyDescent="0.2">
      <c r="A887" s="92"/>
      <c r="B887" s="98"/>
      <c r="C887" s="94"/>
      <c r="D887" s="95"/>
      <c r="E887" s="92"/>
      <c r="F887" s="92"/>
    </row>
    <row r="888" spans="1:6" x14ac:dyDescent="0.2">
      <c r="A888" s="92"/>
      <c r="B888" s="98"/>
      <c r="C888" s="94"/>
      <c r="D888" s="95"/>
      <c r="E888" s="92"/>
      <c r="F888" s="92"/>
    </row>
    <row r="889" spans="1:6" x14ac:dyDescent="0.2">
      <c r="A889" s="92"/>
      <c r="B889" s="98"/>
      <c r="C889" s="94"/>
      <c r="D889" s="95"/>
      <c r="E889" s="92"/>
      <c r="F889" s="92"/>
    </row>
    <row r="890" spans="1:6" x14ac:dyDescent="0.2">
      <c r="A890" s="92"/>
      <c r="B890" s="98"/>
      <c r="C890" s="94"/>
      <c r="D890" s="95"/>
      <c r="E890" s="92"/>
      <c r="F890" s="92"/>
    </row>
    <row r="891" spans="1:6" x14ac:dyDescent="0.2">
      <c r="A891" s="92"/>
      <c r="B891" s="98"/>
      <c r="C891" s="94"/>
      <c r="D891" s="95"/>
      <c r="E891" s="92"/>
      <c r="F891" s="92"/>
    </row>
    <row r="892" spans="1:6" x14ac:dyDescent="0.2">
      <c r="A892" s="92"/>
      <c r="B892" s="98"/>
      <c r="C892" s="94"/>
      <c r="D892" s="95"/>
      <c r="E892" s="92"/>
      <c r="F892" s="92"/>
    </row>
    <row r="893" spans="1:6" x14ac:dyDescent="0.2">
      <c r="A893" s="92"/>
      <c r="B893" s="98"/>
      <c r="C893" s="94"/>
      <c r="D893" s="95"/>
      <c r="E893" s="92"/>
      <c r="F893" s="92"/>
    </row>
    <row r="894" spans="1:6" x14ac:dyDescent="0.2">
      <c r="A894" s="92"/>
      <c r="B894" s="98"/>
      <c r="C894" s="94"/>
      <c r="D894" s="95"/>
      <c r="E894" s="92"/>
      <c r="F894" s="92"/>
    </row>
    <row r="895" spans="1:6" x14ac:dyDescent="0.2">
      <c r="A895" s="92"/>
      <c r="B895" s="98"/>
      <c r="C895" s="94"/>
      <c r="D895" s="95"/>
      <c r="E895" s="92"/>
      <c r="F895" s="92"/>
    </row>
    <row r="896" spans="1:6" x14ac:dyDescent="0.2">
      <c r="A896" s="92"/>
      <c r="B896" s="98"/>
      <c r="C896" s="94"/>
      <c r="D896" s="95"/>
      <c r="E896" s="92"/>
      <c r="F896" s="92"/>
    </row>
    <row r="897" spans="1:6" x14ac:dyDescent="0.2">
      <c r="A897" s="92"/>
      <c r="B897" s="98"/>
      <c r="C897" s="94"/>
      <c r="D897" s="95"/>
      <c r="E897" s="92"/>
      <c r="F897" s="92"/>
    </row>
    <row r="898" spans="1:6" x14ac:dyDescent="0.2">
      <c r="A898" s="92"/>
      <c r="B898" s="98"/>
      <c r="C898" s="94"/>
      <c r="D898" s="95"/>
      <c r="E898" s="92"/>
      <c r="F898" s="92"/>
    </row>
    <row r="899" spans="1:6" x14ac:dyDescent="0.2">
      <c r="A899" s="92"/>
      <c r="B899" s="98"/>
      <c r="C899" s="94"/>
      <c r="D899" s="95"/>
      <c r="E899" s="92"/>
      <c r="F899" s="92"/>
    </row>
    <row r="900" spans="1:6" x14ac:dyDescent="0.2">
      <c r="A900" s="92"/>
      <c r="B900" s="98"/>
      <c r="C900" s="94"/>
      <c r="D900" s="95"/>
      <c r="E900" s="92"/>
      <c r="F900" s="92"/>
    </row>
    <row r="901" spans="1:6" x14ac:dyDescent="0.2">
      <c r="A901" s="92"/>
      <c r="B901" s="98"/>
      <c r="C901" s="94"/>
      <c r="D901" s="95"/>
      <c r="E901" s="92"/>
      <c r="F901" s="92"/>
    </row>
    <row r="902" spans="1:6" x14ac:dyDescent="0.2">
      <c r="A902" s="92"/>
      <c r="B902" s="98"/>
      <c r="C902" s="94"/>
      <c r="D902" s="95"/>
      <c r="E902" s="92"/>
      <c r="F902" s="92"/>
    </row>
    <row r="903" spans="1:6" x14ac:dyDescent="0.2">
      <c r="A903" s="92"/>
      <c r="B903" s="98"/>
      <c r="C903" s="94"/>
      <c r="D903" s="95"/>
      <c r="E903" s="92"/>
      <c r="F903" s="92"/>
    </row>
    <row r="904" spans="1:6" x14ac:dyDescent="0.2">
      <c r="A904" s="92"/>
      <c r="B904" s="98"/>
      <c r="C904" s="94"/>
      <c r="D904" s="95"/>
      <c r="E904" s="92"/>
      <c r="F904" s="92"/>
    </row>
    <row r="905" spans="1:6" x14ac:dyDescent="0.2">
      <c r="A905" s="92"/>
      <c r="B905" s="98"/>
      <c r="C905" s="94"/>
      <c r="D905" s="95"/>
      <c r="E905" s="92"/>
      <c r="F905" s="92"/>
    </row>
    <row r="906" spans="1:6" x14ac:dyDescent="0.2">
      <c r="A906" s="92"/>
      <c r="B906" s="98"/>
      <c r="C906" s="94"/>
      <c r="D906" s="95"/>
      <c r="E906" s="92"/>
      <c r="F906" s="92"/>
    </row>
    <row r="907" spans="1:6" x14ac:dyDescent="0.2">
      <c r="A907" s="92"/>
      <c r="B907" s="98"/>
      <c r="C907" s="94"/>
      <c r="D907" s="95"/>
      <c r="E907" s="92"/>
      <c r="F907" s="92"/>
    </row>
    <row r="908" spans="1:6" x14ac:dyDescent="0.2">
      <c r="A908" s="92"/>
      <c r="B908" s="98"/>
      <c r="C908" s="94"/>
      <c r="D908" s="95"/>
      <c r="E908" s="92"/>
      <c r="F908" s="92"/>
    </row>
    <row r="909" spans="1:6" x14ac:dyDescent="0.2">
      <c r="A909" s="92"/>
      <c r="B909" s="98"/>
      <c r="C909" s="94"/>
      <c r="D909" s="95"/>
      <c r="E909" s="92"/>
      <c r="F909" s="92"/>
    </row>
    <row r="910" spans="1:6" x14ac:dyDescent="0.2">
      <c r="A910" s="92"/>
      <c r="B910" s="98"/>
      <c r="C910" s="94"/>
      <c r="D910" s="95"/>
      <c r="E910" s="92"/>
      <c r="F910" s="92"/>
    </row>
    <row r="911" spans="1:6" x14ac:dyDescent="0.2">
      <c r="A911" s="92"/>
      <c r="B911" s="98"/>
      <c r="C911" s="94"/>
      <c r="D911" s="95"/>
      <c r="E911" s="92"/>
      <c r="F911" s="92"/>
    </row>
    <row r="912" spans="1:6" x14ac:dyDescent="0.2">
      <c r="A912" s="92"/>
      <c r="B912" s="98"/>
      <c r="C912" s="94"/>
      <c r="D912" s="95"/>
      <c r="E912" s="92"/>
      <c r="F912" s="92"/>
    </row>
    <row r="913" spans="1:6" x14ac:dyDescent="0.2">
      <c r="A913" s="92"/>
      <c r="B913" s="98"/>
      <c r="C913" s="94"/>
      <c r="D913" s="95"/>
      <c r="E913" s="92"/>
      <c r="F913" s="92"/>
    </row>
    <row r="914" spans="1:6" x14ac:dyDescent="0.2">
      <c r="A914" s="92"/>
      <c r="B914" s="98"/>
      <c r="C914" s="94"/>
      <c r="D914" s="95"/>
      <c r="E914" s="92"/>
      <c r="F914" s="92"/>
    </row>
    <row r="915" spans="1:6" x14ac:dyDescent="0.2">
      <c r="A915" s="92"/>
      <c r="B915" s="98"/>
      <c r="C915" s="94"/>
      <c r="D915" s="95"/>
      <c r="E915" s="92"/>
      <c r="F915" s="92"/>
    </row>
    <row r="916" spans="1:6" x14ac:dyDescent="0.2">
      <c r="A916" s="92"/>
      <c r="B916" s="98"/>
      <c r="C916" s="94"/>
      <c r="D916" s="95"/>
      <c r="E916" s="92"/>
      <c r="F916" s="92"/>
    </row>
    <row r="917" spans="1:6" x14ac:dyDescent="0.2">
      <c r="A917" s="92"/>
      <c r="B917" s="98"/>
      <c r="C917" s="94"/>
      <c r="D917" s="95"/>
      <c r="E917" s="92"/>
      <c r="F917" s="92"/>
    </row>
    <row r="918" spans="1:6" x14ac:dyDescent="0.2">
      <c r="A918" s="92"/>
      <c r="B918" s="98"/>
      <c r="C918" s="94"/>
      <c r="D918" s="95"/>
      <c r="E918" s="92"/>
      <c r="F918" s="92"/>
    </row>
    <row r="919" spans="1:6" x14ac:dyDescent="0.2">
      <c r="A919" s="92"/>
      <c r="B919" s="98"/>
      <c r="C919" s="94"/>
      <c r="D919" s="95"/>
      <c r="E919" s="92"/>
      <c r="F919" s="92"/>
    </row>
    <row r="920" spans="1:6" x14ac:dyDescent="0.2">
      <c r="A920" s="92"/>
      <c r="B920" s="98"/>
      <c r="C920" s="94"/>
      <c r="D920" s="95"/>
      <c r="E920" s="92"/>
      <c r="F920" s="92"/>
    </row>
    <row r="921" spans="1:6" x14ac:dyDescent="0.2">
      <c r="A921" s="92"/>
      <c r="B921" s="98"/>
      <c r="C921" s="94"/>
      <c r="D921" s="95"/>
      <c r="E921" s="92"/>
      <c r="F921" s="92"/>
    </row>
    <row r="922" spans="1:6" x14ac:dyDescent="0.2">
      <c r="A922" s="92"/>
      <c r="B922" s="98"/>
      <c r="C922" s="94"/>
      <c r="D922" s="95"/>
      <c r="E922" s="92"/>
      <c r="F922" s="92"/>
    </row>
    <row r="923" spans="1:6" x14ac:dyDescent="0.2">
      <c r="A923" s="92"/>
      <c r="B923" s="98"/>
      <c r="C923" s="94"/>
      <c r="D923" s="95"/>
      <c r="E923" s="92"/>
      <c r="F923" s="92"/>
    </row>
    <row r="924" spans="1:6" x14ac:dyDescent="0.2">
      <c r="A924" s="92"/>
      <c r="B924" s="98"/>
      <c r="C924" s="94"/>
      <c r="D924" s="95"/>
      <c r="E924" s="92"/>
      <c r="F924" s="92"/>
    </row>
    <row r="925" spans="1:6" x14ac:dyDescent="0.2">
      <c r="A925" s="92"/>
      <c r="B925" s="98"/>
      <c r="C925" s="94"/>
      <c r="D925" s="95"/>
      <c r="E925" s="92"/>
      <c r="F925" s="92"/>
    </row>
    <row r="926" spans="1:6" x14ac:dyDescent="0.2">
      <c r="A926" s="92"/>
      <c r="B926" s="98"/>
      <c r="C926" s="94"/>
      <c r="D926" s="95"/>
      <c r="E926" s="92"/>
      <c r="F926" s="92"/>
    </row>
    <row r="927" spans="1:6" x14ac:dyDescent="0.2">
      <c r="A927" s="92"/>
      <c r="B927" s="98"/>
      <c r="C927" s="94"/>
      <c r="D927" s="95"/>
      <c r="E927" s="92"/>
      <c r="F927" s="92"/>
    </row>
    <row r="928" spans="1:6" x14ac:dyDescent="0.2">
      <c r="A928" s="92"/>
      <c r="B928" s="98"/>
      <c r="C928" s="94"/>
      <c r="D928" s="95"/>
      <c r="E928" s="92"/>
      <c r="F928" s="92"/>
    </row>
    <row r="929" spans="1:6" x14ac:dyDescent="0.2">
      <c r="A929" s="92"/>
      <c r="B929" s="98"/>
      <c r="C929" s="94"/>
      <c r="D929" s="95"/>
      <c r="E929" s="92"/>
      <c r="F929" s="92"/>
    </row>
    <row r="930" spans="1:6" x14ac:dyDescent="0.2">
      <c r="A930" s="92"/>
      <c r="B930" s="98"/>
      <c r="C930" s="94"/>
      <c r="D930" s="95"/>
      <c r="E930" s="92"/>
      <c r="F930" s="92"/>
    </row>
    <row r="931" spans="1:6" x14ac:dyDescent="0.2">
      <c r="A931" s="92"/>
      <c r="B931" s="98"/>
      <c r="C931" s="94"/>
      <c r="D931" s="95"/>
      <c r="E931" s="92"/>
      <c r="F931" s="92"/>
    </row>
    <row r="932" spans="1:6" x14ac:dyDescent="0.2">
      <c r="A932" s="92"/>
      <c r="B932" s="98"/>
      <c r="C932" s="94"/>
      <c r="D932" s="95"/>
      <c r="E932" s="92"/>
      <c r="F932" s="92"/>
    </row>
    <row r="933" spans="1:6" x14ac:dyDescent="0.2">
      <c r="A933" s="92"/>
      <c r="B933" s="98"/>
      <c r="C933" s="94"/>
      <c r="D933" s="95"/>
      <c r="E933" s="92"/>
      <c r="F933" s="92"/>
    </row>
    <row r="934" spans="1:6" x14ac:dyDescent="0.2">
      <c r="A934" s="92"/>
      <c r="B934" s="98"/>
      <c r="C934" s="94"/>
      <c r="D934" s="95"/>
      <c r="E934" s="92"/>
      <c r="F934" s="92"/>
    </row>
    <row r="935" spans="1:6" x14ac:dyDescent="0.2">
      <c r="A935" s="92"/>
      <c r="B935" s="98"/>
      <c r="C935" s="94"/>
      <c r="D935" s="95"/>
      <c r="E935" s="92"/>
      <c r="F935" s="92"/>
    </row>
    <row r="936" spans="1:6" x14ac:dyDescent="0.2">
      <c r="A936" s="92"/>
      <c r="B936" s="98"/>
      <c r="C936" s="94"/>
      <c r="D936" s="95"/>
      <c r="E936" s="92"/>
      <c r="F936" s="92"/>
    </row>
    <row r="937" spans="1:6" x14ac:dyDescent="0.2">
      <c r="A937" s="92"/>
      <c r="B937" s="98"/>
      <c r="C937" s="94"/>
      <c r="D937" s="95"/>
      <c r="E937" s="92"/>
      <c r="F937" s="92"/>
    </row>
    <row r="938" spans="1:6" x14ac:dyDescent="0.2">
      <c r="A938" s="92"/>
      <c r="B938" s="98"/>
      <c r="C938" s="94"/>
      <c r="D938" s="95"/>
      <c r="E938" s="92"/>
      <c r="F938" s="92"/>
    </row>
    <row r="939" spans="1:6" x14ac:dyDescent="0.2">
      <c r="A939" s="92"/>
      <c r="B939" s="98"/>
      <c r="C939" s="94"/>
      <c r="D939" s="95"/>
      <c r="E939" s="92"/>
      <c r="F939" s="92"/>
    </row>
    <row r="940" spans="1:6" x14ac:dyDescent="0.2">
      <c r="A940" s="92"/>
      <c r="B940" s="98"/>
      <c r="C940" s="94"/>
      <c r="D940" s="95"/>
      <c r="E940" s="92"/>
      <c r="F940" s="92"/>
    </row>
    <row r="941" spans="1:6" x14ac:dyDescent="0.2">
      <c r="A941" s="92"/>
      <c r="B941" s="98"/>
      <c r="C941" s="94"/>
      <c r="D941" s="95"/>
      <c r="E941" s="92"/>
      <c r="F941" s="92"/>
    </row>
    <row r="942" spans="1:6" x14ac:dyDescent="0.2">
      <c r="A942" s="92"/>
      <c r="B942" s="98"/>
      <c r="C942" s="94"/>
      <c r="D942" s="95"/>
      <c r="E942" s="92"/>
      <c r="F942" s="92"/>
    </row>
    <row r="943" spans="1:6" x14ac:dyDescent="0.2">
      <c r="A943" s="92"/>
      <c r="B943" s="98"/>
      <c r="C943" s="94"/>
      <c r="D943" s="95"/>
      <c r="E943" s="92"/>
      <c r="F943" s="92"/>
    </row>
    <row r="944" spans="1:6" x14ac:dyDescent="0.2">
      <c r="A944" s="92"/>
      <c r="B944" s="98"/>
      <c r="C944" s="94"/>
      <c r="D944" s="95"/>
      <c r="E944" s="92"/>
      <c r="F944" s="92"/>
    </row>
    <row r="945" spans="1:6" x14ac:dyDescent="0.2">
      <c r="A945" s="92"/>
      <c r="B945" s="98"/>
      <c r="C945" s="94"/>
      <c r="D945" s="95"/>
      <c r="E945" s="92"/>
      <c r="F945" s="92"/>
    </row>
    <row r="946" spans="1:6" x14ac:dyDescent="0.2">
      <c r="A946" s="92"/>
      <c r="B946" s="98"/>
      <c r="C946" s="94"/>
      <c r="D946" s="95"/>
      <c r="E946" s="92"/>
      <c r="F946" s="92"/>
    </row>
    <row r="947" spans="1:6" x14ac:dyDescent="0.2">
      <c r="A947" s="92"/>
      <c r="B947" s="98"/>
      <c r="C947" s="94"/>
      <c r="D947" s="95"/>
      <c r="E947" s="92"/>
      <c r="F947" s="92"/>
    </row>
    <row r="948" spans="1:6" x14ac:dyDescent="0.2">
      <c r="A948" s="92"/>
      <c r="B948" s="98"/>
      <c r="C948" s="94"/>
      <c r="D948" s="95"/>
      <c r="E948" s="92"/>
      <c r="F948" s="92"/>
    </row>
    <row r="949" spans="1:6" x14ac:dyDescent="0.2">
      <c r="A949" s="92"/>
      <c r="B949" s="98"/>
      <c r="C949" s="94"/>
      <c r="D949" s="95"/>
      <c r="E949" s="92"/>
      <c r="F949" s="92"/>
    </row>
    <row r="950" spans="1:6" x14ac:dyDescent="0.2">
      <c r="A950" s="92"/>
      <c r="B950" s="98"/>
      <c r="C950" s="94"/>
      <c r="D950" s="95"/>
      <c r="E950" s="92"/>
      <c r="F950" s="92"/>
    </row>
    <row r="951" spans="1:6" x14ac:dyDescent="0.2">
      <c r="A951" s="92"/>
      <c r="B951" s="98"/>
      <c r="C951" s="94"/>
      <c r="D951" s="95"/>
      <c r="E951" s="92"/>
      <c r="F951" s="92"/>
    </row>
    <row r="952" spans="1:6" x14ac:dyDescent="0.2">
      <c r="A952" s="92"/>
      <c r="B952" s="98"/>
      <c r="C952" s="94"/>
      <c r="D952" s="95"/>
      <c r="E952" s="92"/>
      <c r="F952" s="92"/>
    </row>
    <row r="953" spans="1:6" x14ac:dyDescent="0.2">
      <c r="A953" s="92"/>
      <c r="B953" s="98"/>
      <c r="C953" s="94"/>
      <c r="D953" s="95"/>
      <c r="E953" s="92"/>
      <c r="F953" s="92"/>
    </row>
    <row r="954" spans="1:6" x14ac:dyDescent="0.2">
      <c r="A954" s="92"/>
      <c r="B954" s="98"/>
      <c r="C954" s="94"/>
      <c r="D954" s="95"/>
      <c r="E954" s="92"/>
      <c r="F954" s="92"/>
    </row>
    <row r="955" spans="1:6" x14ac:dyDescent="0.2">
      <c r="A955" s="92"/>
      <c r="B955" s="98"/>
      <c r="C955" s="94"/>
      <c r="D955" s="95"/>
      <c r="E955" s="92"/>
      <c r="F955" s="92"/>
    </row>
    <row r="956" spans="1:6" x14ac:dyDescent="0.2">
      <c r="A956" s="92"/>
      <c r="B956" s="98"/>
      <c r="C956" s="94"/>
      <c r="D956" s="95"/>
      <c r="E956" s="92"/>
      <c r="F956" s="92"/>
    </row>
    <row r="957" spans="1:6" x14ac:dyDescent="0.2">
      <c r="A957" s="92"/>
      <c r="B957" s="98"/>
      <c r="C957" s="94"/>
      <c r="D957" s="95"/>
      <c r="E957" s="92"/>
      <c r="F957" s="92"/>
    </row>
    <row r="958" spans="1:6" x14ac:dyDescent="0.2">
      <c r="A958" s="92"/>
      <c r="B958" s="98"/>
      <c r="C958" s="94"/>
      <c r="D958" s="95"/>
      <c r="E958" s="92"/>
      <c r="F958" s="92"/>
    </row>
    <row r="959" spans="1:6" x14ac:dyDescent="0.2">
      <c r="A959" s="92"/>
      <c r="B959" s="98"/>
      <c r="C959" s="94"/>
      <c r="D959" s="95"/>
      <c r="E959" s="92"/>
      <c r="F959" s="92"/>
    </row>
    <row r="960" spans="1:6" x14ac:dyDescent="0.2">
      <c r="A960" s="92"/>
      <c r="B960" s="98"/>
      <c r="C960" s="94"/>
      <c r="D960" s="95"/>
      <c r="E960" s="92"/>
      <c r="F960" s="92"/>
    </row>
    <row r="961" spans="1:6" x14ac:dyDescent="0.2">
      <c r="A961" s="92"/>
      <c r="B961" s="98"/>
      <c r="C961" s="94"/>
      <c r="D961" s="95"/>
      <c r="E961" s="92"/>
      <c r="F961" s="92"/>
    </row>
    <row r="962" spans="1:6" x14ac:dyDescent="0.2">
      <c r="A962" s="92"/>
      <c r="B962" s="98"/>
      <c r="C962" s="94"/>
      <c r="D962" s="95"/>
      <c r="E962" s="92"/>
      <c r="F962" s="92"/>
    </row>
    <row r="963" spans="1:6" x14ac:dyDescent="0.2">
      <c r="A963" s="92"/>
      <c r="B963" s="98"/>
      <c r="C963" s="94"/>
      <c r="D963" s="95"/>
      <c r="E963" s="92"/>
      <c r="F963" s="92"/>
    </row>
    <row r="964" spans="1:6" x14ac:dyDescent="0.2">
      <c r="A964" s="92"/>
      <c r="B964" s="98"/>
      <c r="C964" s="94"/>
      <c r="D964" s="95"/>
      <c r="E964" s="92"/>
      <c r="F964" s="92"/>
    </row>
    <row r="965" spans="1:6" x14ac:dyDescent="0.2">
      <c r="A965" s="92"/>
      <c r="B965" s="98"/>
      <c r="C965" s="94"/>
      <c r="D965" s="95"/>
      <c r="E965" s="92"/>
      <c r="F965" s="92"/>
    </row>
    <row r="966" spans="1:6" x14ac:dyDescent="0.2">
      <c r="A966" s="92"/>
      <c r="B966" s="98"/>
      <c r="C966" s="94"/>
      <c r="D966" s="95"/>
      <c r="E966" s="92"/>
      <c r="F966" s="92"/>
    </row>
    <row r="967" spans="1:6" x14ac:dyDescent="0.2">
      <c r="A967" s="92"/>
      <c r="B967" s="98"/>
      <c r="C967" s="94"/>
      <c r="D967" s="95"/>
      <c r="E967" s="92"/>
      <c r="F967" s="92"/>
    </row>
    <row r="968" spans="1:6" x14ac:dyDescent="0.2">
      <c r="A968" s="92"/>
      <c r="B968" s="98"/>
      <c r="C968" s="94"/>
      <c r="D968" s="95"/>
      <c r="E968" s="92"/>
      <c r="F968" s="92"/>
    </row>
    <row r="969" spans="1:6" x14ac:dyDescent="0.2">
      <c r="A969" s="92"/>
      <c r="B969" s="98"/>
      <c r="C969" s="94"/>
      <c r="D969" s="95"/>
      <c r="E969" s="92"/>
      <c r="F969" s="92"/>
    </row>
    <row r="970" spans="1:6" x14ac:dyDescent="0.2">
      <c r="A970" s="92"/>
      <c r="B970" s="98"/>
      <c r="C970" s="94"/>
      <c r="D970" s="95"/>
      <c r="E970" s="92"/>
      <c r="F970" s="92"/>
    </row>
    <row r="971" spans="1:6" x14ac:dyDescent="0.2">
      <c r="A971" s="92"/>
      <c r="B971" s="98"/>
      <c r="C971" s="94"/>
      <c r="D971" s="95"/>
      <c r="E971" s="92"/>
      <c r="F971" s="92"/>
    </row>
    <row r="972" spans="1:6" x14ac:dyDescent="0.2">
      <c r="A972" s="92"/>
      <c r="B972" s="98"/>
      <c r="C972" s="94"/>
      <c r="D972" s="95"/>
      <c r="E972" s="92"/>
      <c r="F972" s="92"/>
    </row>
    <row r="973" spans="1:6" x14ac:dyDescent="0.2">
      <c r="A973" s="92"/>
      <c r="B973" s="98"/>
      <c r="C973" s="94"/>
      <c r="D973" s="95"/>
      <c r="E973" s="92"/>
      <c r="F973" s="92"/>
    </row>
    <row r="974" spans="1:6" x14ac:dyDescent="0.2">
      <c r="A974" s="92"/>
      <c r="B974" s="98"/>
      <c r="C974" s="94"/>
      <c r="D974" s="95"/>
      <c r="E974" s="92"/>
      <c r="F974" s="92"/>
    </row>
    <row r="975" spans="1:6" x14ac:dyDescent="0.2">
      <c r="A975" s="92"/>
      <c r="B975" s="98"/>
      <c r="C975" s="94"/>
      <c r="D975" s="95"/>
      <c r="E975" s="92"/>
      <c r="F975" s="92"/>
    </row>
    <row r="976" spans="1:6" x14ac:dyDescent="0.2">
      <c r="A976" s="92"/>
      <c r="B976" s="98"/>
      <c r="C976" s="94"/>
      <c r="D976" s="95"/>
      <c r="E976" s="92"/>
      <c r="F976" s="92"/>
    </row>
    <row r="977" spans="1:6" x14ac:dyDescent="0.2">
      <c r="A977" s="92"/>
      <c r="B977" s="98"/>
      <c r="C977" s="94"/>
      <c r="D977" s="95"/>
      <c r="E977" s="92"/>
      <c r="F977" s="92"/>
    </row>
    <row r="978" spans="1:6" x14ac:dyDescent="0.2">
      <c r="A978" s="92"/>
      <c r="B978" s="98"/>
      <c r="C978" s="94"/>
      <c r="D978" s="95"/>
      <c r="E978" s="92"/>
      <c r="F978" s="92"/>
    </row>
    <row r="979" spans="1:6" x14ac:dyDescent="0.2">
      <c r="A979" s="92"/>
      <c r="B979" s="98"/>
      <c r="C979" s="94"/>
      <c r="D979" s="95"/>
      <c r="E979" s="92"/>
      <c r="F979" s="92"/>
    </row>
    <row r="980" spans="1:6" x14ac:dyDescent="0.2">
      <c r="A980" s="92"/>
      <c r="B980" s="98"/>
      <c r="C980" s="94"/>
      <c r="D980" s="95"/>
      <c r="E980" s="92"/>
      <c r="F980" s="92"/>
    </row>
    <row r="981" spans="1:6" x14ac:dyDescent="0.2">
      <c r="A981" s="92"/>
      <c r="B981" s="98"/>
      <c r="C981" s="94"/>
      <c r="D981" s="95"/>
      <c r="E981" s="92"/>
      <c r="F981" s="92"/>
    </row>
    <row r="982" spans="1:6" x14ac:dyDescent="0.2">
      <c r="A982" s="92"/>
      <c r="B982" s="98"/>
      <c r="C982" s="94"/>
      <c r="D982" s="95"/>
      <c r="E982" s="92"/>
      <c r="F982" s="92"/>
    </row>
    <row r="983" spans="1:6" x14ac:dyDescent="0.2">
      <c r="A983" s="92"/>
      <c r="B983" s="98"/>
      <c r="C983" s="94"/>
      <c r="D983" s="95"/>
      <c r="E983" s="92"/>
      <c r="F983" s="92"/>
    </row>
    <row r="984" spans="1:6" x14ac:dyDescent="0.2">
      <c r="A984" s="92"/>
      <c r="B984" s="98"/>
      <c r="C984" s="94"/>
      <c r="D984" s="95"/>
      <c r="E984" s="92"/>
      <c r="F984" s="92"/>
    </row>
    <row r="985" spans="1:6" x14ac:dyDescent="0.2">
      <c r="A985" s="92"/>
      <c r="B985" s="98"/>
      <c r="C985" s="94"/>
      <c r="D985" s="95"/>
      <c r="E985" s="92"/>
      <c r="F985" s="92"/>
    </row>
    <row r="986" spans="1:6" x14ac:dyDescent="0.2">
      <c r="A986" s="92"/>
      <c r="B986" s="98"/>
      <c r="C986" s="94"/>
      <c r="D986" s="95"/>
      <c r="E986" s="92"/>
      <c r="F986" s="92"/>
    </row>
    <row r="987" spans="1:6" x14ac:dyDescent="0.2">
      <c r="A987" s="92"/>
      <c r="B987" s="98"/>
      <c r="C987" s="94"/>
      <c r="D987" s="95"/>
      <c r="E987" s="92"/>
      <c r="F987" s="92"/>
    </row>
    <row r="988" spans="1:6" x14ac:dyDescent="0.2">
      <c r="A988" s="92"/>
      <c r="B988" s="98"/>
      <c r="C988" s="94"/>
      <c r="D988" s="95"/>
      <c r="E988" s="92"/>
      <c r="F988" s="92"/>
    </row>
    <row r="989" spans="1:6" x14ac:dyDescent="0.2">
      <c r="A989" s="92"/>
      <c r="B989" s="98"/>
      <c r="C989" s="94"/>
      <c r="D989" s="95"/>
      <c r="E989" s="92"/>
      <c r="F989" s="92"/>
    </row>
    <row r="990" spans="1:6" x14ac:dyDescent="0.2">
      <c r="A990" s="92"/>
      <c r="B990" s="98"/>
      <c r="C990" s="94"/>
      <c r="D990" s="95"/>
      <c r="E990" s="92"/>
      <c r="F990" s="92"/>
    </row>
    <row r="991" spans="1:6" x14ac:dyDescent="0.2">
      <c r="A991" s="92"/>
      <c r="B991" s="98"/>
      <c r="C991" s="94"/>
      <c r="D991" s="95"/>
      <c r="E991" s="92"/>
      <c r="F991" s="92"/>
    </row>
    <row r="992" spans="1:6" x14ac:dyDescent="0.2">
      <c r="A992" s="92"/>
      <c r="B992" s="98"/>
      <c r="C992" s="94"/>
      <c r="D992" s="95"/>
      <c r="E992" s="92"/>
      <c r="F992" s="92"/>
    </row>
    <row r="993" spans="1:6" x14ac:dyDescent="0.2">
      <c r="A993" s="92"/>
      <c r="B993" s="98"/>
      <c r="C993" s="94"/>
      <c r="D993" s="95"/>
      <c r="E993" s="92"/>
      <c r="F993" s="92"/>
    </row>
    <row r="994" spans="1:6" x14ac:dyDescent="0.2">
      <c r="A994" s="92"/>
      <c r="B994" s="98"/>
      <c r="C994" s="94"/>
      <c r="D994" s="95"/>
      <c r="E994" s="92"/>
      <c r="F994" s="92"/>
    </row>
    <row r="995" spans="1:6" x14ac:dyDescent="0.2">
      <c r="A995" s="92"/>
      <c r="B995" s="98"/>
      <c r="C995" s="94"/>
      <c r="D995" s="95"/>
      <c r="E995" s="92"/>
      <c r="F995" s="92"/>
    </row>
    <row r="996" spans="1:6" x14ac:dyDescent="0.2">
      <c r="A996" s="92"/>
      <c r="B996" s="98"/>
      <c r="C996" s="94"/>
      <c r="D996" s="95"/>
      <c r="E996" s="92"/>
      <c r="F996" s="92"/>
    </row>
    <row r="997" spans="1:6" x14ac:dyDescent="0.2">
      <c r="A997" s="92"/>
      <c r="B997" s="98"/>
      <c r="C997" s="94"/>
      <c r="D997" s="95"/>
      <c r="E997" s="92"/>
      <c r="F997" s="92"/>
    </row>
    <row r="998" spans="1:6" x14ac:dyDescent="0.2">
      <c r="A998" s="92"/>
      <c r="B998" s="98"/>
      <c r="C998" s="94"/>
      <c r="D998" s="95"/>
      <c r="E998" s="92"/>
      <c r="F998" s="92"/>
    </row>
    <row r="999" spans="1:6" x14ac:dyDescent="0.2">
      <c r="A999" s="92"/>
      <c r="B999" s="98"/>
      <c r="C999" s="94"/>
      <c r="D999" s="95"/>
      <c r="E999" s="92"/>
      <c r="F999" s="92"/>
    </row>
    <row r="1000" spans="1:6" x14ac:dyDescent="0.2">
      <c r="A1000" s="92"/>
      <c r="B1000" s="98"/>
      <c r="C1000" s="94"/>
      <c r="D1000" s="95"/>
      <c r="E1000" s="92"/>
      <c r="F1000" s="92"/>
    </row>
    <row r="1001" spans="1:6" x14ac:dyDescent="0.2">
      <c r="A1001" s="92"/>
      <c r="B1001" s="98"/>
      <c r="C1001" s="94"/>
      <c r="D1001" s="95"/>
      <c r="E1001" s="92"/>
      <c r="F1001" s="92"/>
    </row>
    <row r="1002" spans="1:6" x14ac:dyDescent="0.2">
      <c r="A1002" s="92"/>
      <c r="B1002" s="98"/>
      <c r="C1002" s="94"/>
      <c r="D1002" s="95"/>
      <c r="E1002" s="92"/>
      <c r="F1002" s="92"/>
    </row>
    <row r="1003" spans="1:6" x14ac:dyDescent="0.2">
      <c r="A1003" s="92"/>
      <c r="B1003" s="98"/>
      <c r="C1003" s="94"/>
      <c r="D1003" s="95"/>
      <c r="E1003" s="92"/>
      <c r="F1003" s="92"/>
    </row>
    <row r="1004" spans="1:6" x14ac:dyDescent="0.2">
      <c r="A1004" s="92"/>
      <c r="B1004" s="98"/>
      <c r="C1004" s="94"/>
      <c r="D1004" s="95"/>
      <c r="E1004" s="92"/>
      <c r="F1004" s="92"/>
    </row>
    <row r="1005" spans="1:6" x14ac:dyDescent="0.2">
      <c r="A1005" s="92"/>
      <c r="B1005" s="98"/>
      <c r="C1005" s="94"/>
      <c r="D1005" s="95"/>
      <c r="E1005" s="92"/>
      <c r="F1005" s="92"/>
    </row>
    <row r="1006" spans="1:6" x14ac:dyDescent="0.2">
      <c r="A1006" s="92"/>
      <c r="B1006" s="98"/>
      <c r="C1006" s="94"/>
      <c r="D1006" s="95"/>
      <c r="E1006" s="92"/>
      <c r="F1006" s="92"/>
    </row>
    <row r="1007" spans="1:6" x14ac:dyDescent="0.2">
      <c r="A1007" s="92"/>
      <c r="B1007" s="98"/>
      <c r="C1007" s="94"/>
      <c r="D1007" s="95"/>
      <c r="E1007" s="92"/>
      <c r="F1007" s="92"/>
    </row>
    <row r="1008" spans="1:6" x14ac:dyDescent="0.2">
      <c r="A1008" s="92"/>
      <c r="B1008" s="98"/>
      <c r="C1008" s="94"/>
      <c r="D1008" s="95"/>
      <c r="E1008" s="92"/>
      <c r="F1008" s="92"/>
    </row>
    <row r="1009" spans="1:6" x14ac:dyDescent="0.2">
      <c r="A1009" s="92"/>
      <c r="B1009" s="98"/>
      <c r="C1009" s="94"/>
      <c r="D1009" s="95"/>
      <c r="E1009" s="93"/>
      <c r="F1009" s="92"/>
    </row>
    <row r="1010" spans="1:6" x14ac:dyDescent="0.2">
      <c r="A1010" s="92"/>
      <c r="B1010" s="98"/>
      <c r="C1010" s="94"/>
      <c r="D1010" s="95"/>
      <c r="E1010" s="93"/>
      <c r="F1010" s="92"/>
    </row>
    <row r="1011" spans="1:6" x14ac:dyDescent="0.2">
      <c r="A1011" s="92"/>
      <c r="B1011" s="98"/>
      <c r="C1011" s="94"/>
      <c r="D1011" s="95"/>
      <c r="E1011" s="93"/>
      <c r="F1011" s="92"/>
    </row>
    <row r="1012" spans="1:6" x14ac:dyDescent="0.2">
      <c r="A1012" s="92"/>
      <c r="B1012" s="98"/>
      <c r="C1012" s="94"/>
      <c r="D1012" s="95"/>
      <c r="E1012" s="93"/>
      <c r="F1012" s="92"/>
    </row>
    <row r="1013" spans="1:6" x14ac:dyDescent="0.2">
      <c r="A1013" s="92"/>
      <c r="B1013" s="98"/>
      <c r="C1013" s="94"/>
      <c r="D1013" s="95"/>
      <c r="E1013" s="93"/>
      <c r="F1013" s="92"/>
    </row>
    <row r="1014" spans="1:6" x14ac:dyDescent="0.2">
      <c r="A1014" s="92"/>
      <c r="B1014" s="98"/>
      <c r="C1014" s="94"/>
      <c r="D1014" s="95"/>
      <c r="E1014" s="93"/>
      <c r="F1014" s="92"/>
    </row>
    <row r="1015" spans="1:6" x14ac:dyDescent="0.2">
      <c r="A1015" s="92"/>
      <c r="B1015" s="98"/>
      <c r="C1015" s="94"/>
      <c r="D1015" s="95"/>
      <c r="E1015" s="93"/>
      <c r="F1015" s="92"/>
    </row>
    <row r="1016" spans="1:6" x14ac:dyDescent="0.2">
      <c r="A1016" s="92"/>
      <c r="B1016" s="98"/>
      <c r="C1016" s="94"/>
      <c r="D1016" s="95"/>
      <c r="E1016" s="93"/>
      <c r="F1016" s="92"/>
    </row>
    <row r="1017" spans="1:6" x14ac:dyDescent="0.2">
      <c r="A1017" s="92"/>
      <c r="B1017" s="98"/>
      <c r="C1017" s="94"/>
      <c r="D1017" s="95"/>
      <c r="E1017" s="93"/>
      <c r="F1017" s="92"/>
    </row>
    <row r="1018" spans="1:6" x14ac:dyDescent="0.2">
      <c r="A1018" s="92"/>
      <c r="B1018" s="98"/>
      <c r="C1018" s="94"/>
      <c r="D1018" s="95"/>
      <c r="E1018" s="93"/>
      <c r="F1018" s="92"/>
    </row>
    <row r="1019" spans="1:6" x14ac:dyDescent="0.2">
      <c r="A1019" s="92"/>
      <c r="B1019" s="98"/>
      <c r="C1019" s="94"/>
      <c r="D1019" s="95"/>
      <c r="E1019" s="93"/>
      <c r="F1019" s="92"/>
    </row>
    <row r="1020" spans="1:6" x14ac:dyDescent="0.2">
      <c r="A1020" s="92"/>
      <c r="B1020" s="98"/>
      <c r="C1020" s="94"/>
      <c r="D1020" s="95"/>
      <c r="E1020" s="93"/>
      <c r="F1020" s="92"/>
    </row>
    <row r="1021" spans="1:6" x14ac:dyDescent="0.2">
      <c r="A1021" s="92"/>
      <c r="B1021" s="98"/>
      <c r="C1021" s="94"/>
      <c r="D1021" s="95"/>
      <c r="E1021" s="93"/>
      <c r="F1021" s="92"/>
    </row>
    <row r="1022" spans="1:6" x14ac:dyDescent="0.2">
      <c r="A1022" s="92"/>
      <c r="B1022" s="98"/>
      <c r="C1022" s="94"/>
      <c r="D1022" s="95"/>
      <c r="E1022" s="93"/>
      <c r="F1022" s="92"/>
    </row>
    <row r="1023" spans="1:6" x14ac:dyDescent="0.2">
      <c r="A1023" s="92"/>
      <c r="B1023" s="98"/>
      <c r="C1023" s="94"/>
      <c r="D1023" s="95"/>
      <c r="E1023" s="93"/>
      <c r="F1023" s="92"/>
    </row>
    <row r="1024" spans="1:6" x14ac:dyDescent="0.2">
      <c r="A1024" s="92"/>
      <c r="B1024" s="98"/>
      <c r="C1024" s="94"/>
      <c r="D1024" s="95"/>
      <c r="E1024" s="93"/>
      <c r="F1024" s="92"/>
    </row>
    <row r="1025" spans="1:6" x14ac:dyDescent="0.2">
      <c r="A1025" s="92"/>
      <c r="B1025" s="98"/>
      <c r="C1025" s="94"/>
      <c r="D1025" s="95"/>
      <c r="E1025" s="93"/>
      <c r="F1025" s="92"/>
    </row>
    <row r="1026" spans="1:6" x14ac:dyDescent="0.2">
      <c r="A1026" s="92"/>
      <c r="B1026" s="98"/>
      <c r="C1026" s="94"/>
      <c r="D1026" s="95"/>
      <c r="E1026" s="93"/>
      <c r="F1026" s="92"/>
    </row>
    <row r="1027" spans="1:6" x14ac:dyDescent="0.2">
      <c r="A1027" s="92"/>
      <c r="B1027" s="98"/>
      <c r="C1027" s="94"/>
      <c r="D1027" s="95"/>
      <c r="E1027" s="93"/>
      <c r="F1027" s="92"/>
    </row>
    <row r="1028" spans="1:6" x14ac:dyDescent="0.2">
      <c r="A1028" s="92"/>
      <c r="B1028" s="98"/>
      <c r="C1028" s="94"/>
      <c r="D1028" s="95"/>
      <c r="E1028" s="93"/>
      <c r="F1028" s="92"/>
    </row>
    <row r="1029" spans="1:6" x14ac:dyDescent="0.2">
      <c r="A1029" s="92"/>
      <c r="B1029" s="98"/>
      <c r="C1029" s="94"/>
      <c r="D1029" s="95"/>
      <c r="E1029" s="93"/>
      <c r="F1029" s="92"/>
    </row>
    <row r="1030" spans="1:6" x14ac:dyDescent="0.2">
      <c r="A1030" s="92"/>
      <c r="B1030" s="98"/>
      <c r="C1030" s="94"/>
      <c r="D1030" s="95"/>
      <c r="E1030" s="93"/>
      <c r="F1030" s="92"/>
    </row>
    <row r="1031" spans="1:6" x14ac:dyDescent="0.2">
      <c r="A1031" s="92"/>
      <c r="B1031" s="98"/>
      <c r="C1031" s="94"/>
      <c r="D1031" s="95"/>
      <c r="E1031" s="93"/>
      <c r="F1031" s="92"/>
    </row>
    <row r="1032" spans="1:6" x14ac:dyDescent="0.2">
      <c r="A1032" s="92"/>
      <c r="B1032" s="98"/>
      <c r="C1032" s="94"/>
      <c r="D1032" s="95"/>
      <c r="E1032" s="93"/>
      <c r="F1032" s="92"/>
    </row>
    <row r="1033" spans="1:6" x14ac:dyDescent="0.2">
      <c r="A1033" s="92"/>
      <c r="B1033" s="98"/>
      <c r="C1033" s="94"/>
      <c r="D1033" s="95"/>
      <c r="E1033" s="93"/>
      <c r="F1033" s="92"/>
    </row>
    <row r="1034" spans="1:6" x14ac:dyDescent="0.2">
      <c r="A1034" s="92"/>
      <c r="B1034" s="98"/>
      <c r="C1034" s="94"/>
      <c r="D1034" s="95"/>
      <c r="E1034" s="93"/>
      <c r="F1034" s="92"/>
    </row>
    <row r="1035" spans="1:6" x14ac:dyDescent="0.2">
      <c r="A1035" s="92"/>
      <c r="B1035" s="98"/>
      <c r="C1035" s="94"/>
      <c r="D1035" s="95"/>
      <c r="E1035" s="93"/>
      <c r="F1035" s="92"/>
    </row>
    <row r="1036" spans="1:6" x14ac:dyDescent="0.2">
      <c r="A1036" s="92"/>
      <c r="B1036" s="98"/>
      <c r="C1036" s="94"/>
      <c r="D1036" s="95"/>
      <c r="E1036" s="93"/>
      <c r="F1036" s="92"/>
    </row>
    <row r="1037" spans="1:6" x14ac:dyDescent="0.2">
      <c r="A1037" s="92"/>
      <c r="B1037" s="98"/>
      <c r="C1037" s="94"/>
      <c r="D1037" s="95"/>
      <c r="E1037" s="93"/>
      <c r="F1037" s="92"/>
    </row>
    <row r="1038" spans="1:6" x14ac:dyDescent="0.2">
      <c r="A1038" s="92"/>
      <c r="B1038" s="98"/>
      <c r="C1038" s="94"/>
      <c r="D1038" s="95"/>
      <c r="E1038" s="93"/>
      <c r="F1038" s="92"/>
    </row>
    <row r="1039" spans="1:6" x14ac:dyDescent="0.2">
      <c r="A1039" s="92"/>
      <c r="B1039" s="98"/>
      <c r="C1039" s="94"/>
      <c r="D1039" s="95"/>
      <c r="E1039" s="93"/>
      <c r="F1039" s="92"/>
    </row>
    <row r="1040" spans="1:6" x14ac:dyDescent="0.2">
      <c r="A1040" s="92"/>
      <c r="B1040" s="98"/>
      <c r="C1040" s="94"/>
      <c r="D1040" s="95"/>
      <c r="E1040" s="93"/>
      <c r="F1040" s="92"/>
    </row>
    <row r="1041" spans="1:6" x14ac:dyDescent="0.2">
      <c r="A1041" s="92"/>
      <c r="B1041" s="98"/>
      <c r="C1041" s="94"/>
      <c r="D1041" s="95"/>
      <c r="E1041" s="93"/>
      <c r="F1041" s="92"/>
    </row>
    <row r="1042" spans="1:6" x14ac:dyDescent="0.2">
      <c r="A1042" s="92"/>
      <c r="B1042" s="98"/>
      <c r="C1042" s="94"/>
      <c r="D1042" s="95"/>
      <c r="E1042" s="93"/>
      <c r="F1042" s="92"/>
    </row>
    <row r="1043" spans="1:6" x14ac:dyDescent="0.2">
      <c r="A1043" s="92"/>
      <c r="B1043" s="98"/>
      <c r="C1043" s="94"/>
      <c r="D1043" s="95"/>
      <c r="E1043" s="93"/>
      <c r="F1043" s="92"/>
    </row>
    <row r="1044" spans="1:6" x14ac:dyDescent="0.2">
      <c r="A1044" s="92"/>
      <c r="B1044" s="98"/>
      <c r="C1044" s="94"/>
      <c r="D1044" s="95"/>
      <c r="E1044" s="93"/>
      <c r="F1044" s="92"/>
    </row>
    <row r="1045" spans="1:6" x14ac:dyDescent="0.2">
      <c r="A1045" s="92"/>
      <c r="B1045" s="98"/>
      <c r="C1045" s="94"/>
      <c r="D1045" s="95"/>
      <c r="E1045" s="93"/>
      <c r="F1045" s="92"/>
    </row>
    <row r="1046" spans="1:6" x14ac:dyDescent="0.2">
      <c r="A1046" s="92"/>
      <c r="B1046" s="98"/>
      <c r="C1046" s="94"/>
      <c r="D1046" s="95"/>
      <c r="E1046" s="93"/>
      <c r="F1046" s="92"/>
    </row>
    <row r="1047" spans="1:6" x14ac:dyDescent="0.2">
      <c r="A1047" s="92"/>
      <c r="B1047" s="98"/>
      <c r="C1047" s="94"/>
      <c r="D1047" s="95"/>
      <c r="E1047" s="93"/>
      <c r="F1047" s="92"/>
    </row>
    <row r="1048" spans="1:6" x14ac:dyDescent="0.2">
      <c r="A1048" s="92"/>
      <c r="B1048" s="98"/>
      <c r="C1048" s="94"/>
      <c r="D1048" s="95"/>
      <c r="E1048" s="93"/>
      <c r="F1048" s="92"/>
    </row>
    <row r="1049" spans="1:6" x14ac:dyDescent="0.2">
      <c r="A1049" s="92"/>
      <c r="B1049" s="98"/>
      <c r="C1049" s="94"/>
      <c r="D1049" s="95"/>
      <c r="E1049" s="93"/>
      <c r="F1049" s="92"/>
    </row>
    <row r="1050" spans="1:6" x14ac:dyDescent="0.2">
      <c r="A1050" s="92"/>
      <c r="B1050" s="98"/>
      <c r="C1050" s="94"/>
      <c r="D1050" s="95"/>
      <c r="E1050" s="93"/>
      <c r="F1050" s="92"/>
    </row>
    <row r="1051" spans="1:6" x14ac:dyDescent="0.2">
      <c r="A1051" s="92"/>
      <c r="B1051" s="98"/>
      <c r="C1051" s="94"/>
      <c r="D1051" s="95"/>
      <c r="E1051" s="93"/>
      <c r="F1051" s="92"/>
    </row>
    <row r="1052" spans="1:6" x14ac:dyDescent="0.2">
      <c r="A1052" s="92"/>
      <c r="B1052" s="98"/>
      <c r="C1052" s="94"/>
      <c r="D1052" s="95"/>
      <c r="E1052" s="93"/>
      <c r="F1052" s="92"/>
    </row>
    <row r="1053" spans="1:6" x14ac:dyDescent="0.2">
      <c r="A1053" s="92"/>
      <c r="B1053" s="98"/>
      <c r="C1053" s="94"/>
      <c r="D1053" s="95"/>
      <c r="E1053" s="93"/>
      <c r="F1053" s="92"/>
    </row>
    <row r="1054" spans="1:6" x14ac:dyDescent="0.2">
      <c r="A1054" s="92"/>
      <c r="B1054" s="98"/>
      <c r="C1054" s="94"/>
      <c r="D1054" s="95"/>
      <c r="E1054" s="93"/>
      <c r="F1054" s="92"/>
    </row>
    <row r="1055" spans="1:6" x14ac:dyDescent="0.2">
      <c r="A1055" s="92"/>
      <c r="B1055" s="98"/>
      <c r="C1055" s="94"/>
      <c r="D1055" s="95"/>
      <c r="E1055" s="93"/>
      <c r="F1055" s="92"/>
    </row>
    <row r="1056" spans="1:6" x14ac:dyDescent="0.2">
      <c r="A1056" s="92"/>
      <c r="B1056" s="98"/>
      <c r="C1056" s="94"/>
      <c r="D1056" s="95"/>
      <c r="E1056" s="93"/>
      <c r="F1056" s="92"/>
    </row>
    <row r="1057" spans="1:6" x14ac:dyDescent="0.2">
      <c r="A1057" s="92"/>
      <c r="B1057" s="98"/>
      <c r="C1057" s="94"/>
      <c r="D1057" s="95"/>
      <c r="E1057" s="93"/>
      <c r="F1057" s="92"/>
    </row>
    <row r="1058" spans="1:6" x14ac:dyDescent="0.2">
      <c r="A1058" s="92"/>
      <c r="B1058" s="98"/>
      <c r="C1058" s="94"/>
      <c r="D1058" s="95"/>
      <c r="E1058" s="93"/>
      <c r="F1058" s="92"/>
    </row>
    <row r="1059" spans="1:6" x14ac:dyDescent="0.2">
      <c r="A1059" s="92"/>
      <c r="B1059" s="98"/>
      <c r="C1059" s="94"/>
      <c r="D1059" s="95"/>
      <c r="E1059" s="93"/>
      <c r="F1059" s="92"/>
    </row>
    <row r="1060" spans="1:6" x14ac:dyDescent="0.2">
      <c r="A1060" s="92"/>
      <c r="B1060" s="98"/>
      <c r="C1060" s="94"/>
      <c r="D1060" s="95"/>
      <c r="E1060" s="93"/>
      <c r="F1060" s="92"/>
    </row>
    <row r="1061" spans="1:6" x14ac:dyDescent="0.2">
      <c r="A1061" s="92"/>
      <c r="B1061" s="98"/>
      <c r="C1061" s="94"/>
      <c r="D1061" s="95"/>
      <c r="E1061" s="93"/>
      <c r="F1061" s="92"/>
    </row>
    <row r="1062" spans="1:6" x14ac:dyDescent="0.2">
      <c r="A1062" s="92"/>
      <c r="B1062" s="98"/>
      <c r="C1062" s="94"/>
      <c r="D1062" s="95"/>
      <c r="E1062" s="93"/>
      <c r="F1062" s="92"/>
    </row>
    <row r="1063" spans="1:6" x14ac:dyDescent="0.2">
      <c r="A1063" s="92"/>
      <c r="B1063" s="98"/>
      <c r="C1063" s="94"/>
      <c r="D1063" s="95"/>
      <c r="E1063" s="93"/>
      <c r="F1063" s="92"/>
    </row>
    <row r="1064" spans="1:6" x14ac:dyDescent="0.2">
      <c r="A1064" s="92"/>
      <c r="B1064" s="98"/>
      <c r="C1064" s="94"/>
      <c r="D1064" s="95"/>
      <c r="E1064" s="92"/>
      <c r="F1064" s="92"/>
    </row>
    <row r="1065" spans="1:6" x14ac:dyDescent="0.2">
      <c r="A1065" s="92"/>
      <c r="B1065" s="98"/>
      <c r="C1065" s="94"/>
      <c r="D1065" s="95"/>
      <c r="E1065" s="92"/>
      <c r="F1065" s="92"/>
    </row>
    <row r="1066" spans="1:6" x14ac:dyDescent="0.2">
      <c r="A1066" s="92"/>
      <c r="B1066" s="98"/>
      <c r="C1066" s="94"/>
      <c r="D1066" s="95"/>
      <c r="E1066" s="93"/>
      <c r="F1066" s="92"/>
    </row>
    <row r="1067" spans="1:6" x14ac:dyDescent="0.2">
      <c r="A1067" s="92"/>
      <c r="B1067" s="98"/>
      <c r="C1067" s="94"/>
      <c r="D1067" s="95"/>
      <c r="E1067" s="93"/>
      <c r="F1067" s="92"/>
    </row>
    <row r="1068" spans="1:6" x14ac:dyDescent="0.2">
      <c r="A1068" s="92"/>
      <c r="B1068" s="98"/>
      <c r="C1068" s="94"/>
      <c r="D1068" s="95"/>
      <c r="E1068" s="93"/>
      <c r="F1068" s="92"/>
    </row>
    <row r="1069" spans="1:6" x14ac:dyDescent="0.2">
      <c r="A1069" s="92"/>
      <c r="B1069" s="98"/>
      <c r="C1069" s="94"/>
      <c r="D1069" s="95"/>
      <c r="E1069" s="93"/>
      <c r="F1069" s="92"/>
    </row>
    <row r="1070" spans="1:6" x14ac:dyDescent="0.2">
      <c r="A1070" s="92"/>
      <c r="B1070" s="98"/>
      <c r="C1070" s="94"/>
      <c r="D1070" s="95"/>
      <c r="E1070" s="93"/>
      <c r="F1070" s="92"/>
    </row>
    <row r="1071" spans="1:6" x14ac:dyDescent="0.2">
      <c r="A1071" s="92"/>
      <c r="B1071" s="98"/>
      <c r="C1071" s="94"/>
      <c r="D1071" s="95"/>
      <c r="E1071" s="93"/>
      <c r="F1071" s="92"/>
    </row>
    <row r="1072" spans="1:6" x14ac:dyDescent="0.2">
      <c r="A1072" s="92"/>
      <c r="B1072" s="98"/>
      <c r="C1072" s="94"/>
      <c r="D1072" s="95"/>
      <c r="E1072" s="93"/>
      <c r="F1072" s="92"/>
    </row>
    <row r="1073" spans="1:6" x14ac:dyDescent="0.2">
      <c r="A1073" s="92"/>
      <c r="B1073" s="98"/>
      <c r="C1073" s="94"/>
      <c r="D1073" s="95"/>
      <c r="E1073" s="93"/>
      <c r="F1073" s="92"/>
    </row>
    <row r="1074" spans="1:6" x14ac:dyDescent="0.2">
      <c r="A1074" s="92"/>
      <c r="B1074" s="98"/>
      <c r="C1074" s="94"/>
      <c r="D1074" s="95"/>
      <c r="E1074" s="93"/>
      <c r="F1074" s="92"/>
    </row>
    <row r="1075" spans="1:6" x14ac:dyDescent="0.2">
      <c r="A1075" s="92"/>
      <c r="B1075" s="98"/>
      <c r="C1075" s="94"/>
      <c r="D1075" s="95"/>
      <c r="E1075" s="93"/>
      <c r="F1075" s="92"/>
    </row>
    <row r="1076" spans="1:6" x14ac:dyDescent="0.2">
      <c r="A1076" s="92"/>
      <c r="B1076" s="98"/>
      <c r="C1076" s="94"/>
      <c r="D1076" s="95"/>
      <c r="E1076" s="93"/>
      <c r="F1076" s="92"/>
    </row>
    <row r="1077" spans="1:6" x14ac:dyDescent="0.2">
      <c r="A1077" s="92"/>
      <c r="B1077" s="98"/>
      <c r="C1077" s="94"/>
      <c r="D1077" s="95"/>
      <c r="E1077" s="93"/>
      <c r="F1077" s="92"/>
    </row>
    <row r="1078" spans="1:6" x14ac:dyDescent="0.2">
      <c r="A1078" s="92"/>
      <c r="B1078" s="98"/>
      <c r="C1078" s="94"/>
      <c r="D1078" s="95"/>
      <c r="E1078" s="93"/>
      <c r="F1078" s="92"/>
    </row>
    <row r="1079" spans="1:6" x14ac:dyDescent="0.2">
      <c r="A1079" s="92"/>
      <c r="B1079" s="98"/>
      <c r="C1079" s="94"/>
      <c r="D1079" s="95"/>
      <c r="E1079" s="93"/>
      <c r="F1079" s="92"/>
    </row>
    <row r="1080" spans="1:6" x14ac:dyDescent="0.2">
      <c r="A1080" s="92"/>
      <c r="B1080" s="98"/>
      <c r="C1080" s="94"/>
      <c r="D1080" s="95"/>
      <c r="E1080" s="93"/>
      <c r="F1080" s="92"/>
    </row>
    <row r="1081" spans="1:6" x14ac:dyDescent="0.2">
      <c r="A1081" s="92"/>
      <c r="B1081" s="98"/>
      <c r="C1081" s="94"/>
      <c r="D1081" s="95"/>
      <c r="E1081" s="93"/>
      <c r="F1081" s="92"/>
    </row>
    <row r="1082" spans="1:6" x14ac:dyDescent="0.2">
      <c r="A1082" s="92"/>
      <c r="B1082" s="98"/>
      <c r="C1082" s="94"/>
      <c r="D1082" s="95"/>
      <c r="E1082" s="93"/>
      <c r="F1082" s="92"/>
    </row>
    <row r="1083" spans="1:6" x14ac:dyDescent="0.2">
      <c r="A1083" s="92"/>
      <c r="B1083" s="98"/>
      <c r="C1083" s="94"/>
      <c r="D1083" s="95"/>
      <c r="E1083" s="93"/>
      <c r="F1083" s="92"/>
    </row>
    <row r="1084" spans="1:6" x14ac:dyDescent="0.2">
      <c r="A1084" s="92"/>
      <c r="B1084" s="98"/>
      <c r="C1084" s="94"/>
      <c r="D1084" s="95"/>
      <c r="E1084" s="93"/>
      <c r="F1084" s="92"/>
    </row>
    <row r="1085" spans="1:6" x14ac:dyDescent="0.2">
      <c r="A1085" s="92"/>
      <c r="B1085" s="98"/>
      <c r="C1085" s="94"/>
      <c r="D1085" s="95"/>
      <c r="E1085" s="93"/>
      <c r="F1085" s="92"/>
    </row>
    <row r="1086" spans="1:6" x14ac:dyDescent="0.2">
      <c r="A1086" s="92"/>
      <c r="B1086" s="98"/>
      <c r="C1086" s="94"/>
      <c r="D1086" s="95"/>
      <c r="E1086" s="93"/>
      <c r="F1086" s="92"/>
    </row>
    <row r="1087" spans="1:6" x14ac:dyDescent="0.2">
      <c r="A1087" s="92"/>
      <c r="B1087" s="98"/>
      <c r="C1087" s="94"/>
      <c r="D1087" s="95"/>
      <c r="E1087" s="93"/>
      <c r="F1087" s="92"/>
    </row>
    <row r="1088" spans="1:6" x14ac:dyDescent="0.2">
      <c r="A1088" s="92"/>
      <c r="B1088" s="98"/>
      <c r="C1088" s="94"/>
      <c r="D1088" s="95"/>
      <c r="E1088" s="93"/>
      <c r="F1088" s="92"/>
    </row>
    <row r="1089" spans="1:6" x14ac:dyDescent="0.2">
      <c r="A1089" s="92"/>
      <c r="B1089" s="98"/>
      <c r="C1089" s="94"/>
      <c r="D1089" s="95"/>
      <c r="E1089" s="93"/>
      <c r="F1089" s="92"/>
    </row>
    <row r="1090" spans="1:6" x14ac:dyDescent="0.2">
      <c r="A1090" s="92"/>
      <c r="B1090" s="98"/>
      <c r="C1090" s="94"/>
      <c r="D1090" s="95"/>
      <c r="E1090" s="93"/>
      <c r="F1090" s="92"/>
    </row>
    <row r="1091" spans="1:6" x14ac:dyDescent="0.2">
      <c r="A1091" s="92"/>
      <c r="B1091" s="98"/>
      <c r="C1091" s="94"/>
      <c r="D1091" s="95"/>
      <c r="E1091" s="93"/>
      <c r="F1091" s="92"/>
    </row>
    <row r="1092" spans="1:6" x14ac:dyDescent="0.2">
      <c r="A1092" s="92"/>
      <c r="B1092" s="98"/>
      <c r="C1092" s="94"/>
      <c r="D1092" s="95"/>
      <c r="E1092" s="93"/>
      <c r="F1092" s="92"/>
    </row>
    <row r="1093" spans="1:6" x14ac:dyDescent="0.2">
      <c r="A1093" s="92"/>
      <c r="B1093" s="98"/>
      <c r="C1093" s="94"/>
      <c r="D1093" s="95"/>
      <c r="E1093" s="93"/>
      <c r="F1093" s="92"/>
    </row>
    <row r="1094" spans="1:6" x14ac:dyDescent="0.2">
      <c r="A1094" s="92"/>
      <c r="B1094" s="98"/>
      <c r="C1094" s="94"/>
      <c r="D1094" s="95"/>
      <c r="E1094" s="93"/>
      <c r="F1094" s="92"/>
    </row>
    <row r="1095" spans="1:6" x14ac:dyDescent="0.2">
      <c r="A1095" s="92"/>
      <c r="B1095" s="98"/>
      <c r="C1095" s="94"/>
      <c r="D1095" s="95"/>
      <c r="E1095" s="93"/>
      <c r="F1095" s="92"/>
    </row>
    <row r="1096" spans="1:6" x14ac:dyDescent="0.2">
      <c r="A1096" s="92"/>
      <c r="B1096" s="98"/>
      <c r="C1096" s="94"/>
      <c r="D1096" s="95"/>
      <c r="E1096" s="93"/>
      <c r="F1096" s="92"/>
    </row>
    <row r="1097" spans="1:6" x14ac:dyDescent="0.2">
      <c r="A1097" s="92"/>
      <c r="B1097" s="98"/>
      <c r="C1097" s="94"/>
      <c r="D1097" s="95"/>
      <c r="E1097" s="93"/>
      <c r="F1097" s="92"/>
    </row>
    <row r="1098" spans="1:6" x14ac:dyDescent="0.2">
      <c r="A1098" s="92"/>
      <c r="B1098" s="98"/>
      <c r="C1098" s="94"/>
      <c r="D1098" s="95"/>
      <c r="E1098" s="93"/>
      <c r="F1098" s="92"/>
    </row>
    <row r="1099" spans="1:6" x14ac:dyDescent="0.2">
      <c r="A1099" s="92"/>
      <c r="B1099" s="98"/>
      <c r="C1099" s="94"/>
      <c r="D1099" s="95"/>
      <c r="E1099" s="93"/>
      <c r="F1099" s="92"/>
    </row>
    <row r="1100" spans="1:6" x14ac:dyDescent="0.2">
      <c r="A1100" s="92"/>
      <c r="B1100" s="98"/>
      <c r="C1100" s="94"/>
      <c r="D1100" s="95"/>
      <c r="E1100" s="93"/>
      <c r="F1100" s="92"/>
    </row>
    <row r="1101" spans="1:6" x14ac:dyDescent="0.2">
      <c r="A1101" s="92"/>
      <c r="B1101" s="98"/>
      <c r="C1101" s="94"/>
      <c r="D1101" s="95"/>
      <c r="E1101" s="93"/>
      <c r="F1101" s="92"/>
    </row>
    <row r="1102" spans="1:6" x14ac:dyDescent="0.2">
      <c r="A1102" s="92"/>
      <c r="B1102" s="98"/>
      <c r="C1102" s="94"/>
      <c r="D1102" s="95"/>
      <c r="E1102" s="93"/>
      <c r="F1102" s="92"/>
    </row>
    <row r="1103" spans="1:6" x14ac:dyDescent="0.2">
      <c r="A1103" s="92"/>
      <c r="B1103" s="98"/>
      <c r="C1103" s="94"/>
      <c r="D1103" s="95"/>
      <c r="E1103" s="93"/>
      <c r="F1103" s="92"/>
    </row>
    <row r="1104" spans="1:6" x14ac:dyDescent="0.2">
      <c r="A1104" s="92"/>
      <c r="B1104" s="98"/>
      <c r="C1104" s="94"/>
      <c r="D1104" s="95"/>
      <c r="E1104" s="93"/>
      <c r="F1104" s="92"/>
    </row>
    <row r="1105" spans="1:6" x14ac:dyDescent="0.2">
      <c r="A1105" s="92"/>
      <c r="B1105" s="98"/>
      <c r="C1105" s="94"/>
      <c r="D1105" s="95"/>
      <c r="E1105" s="93"/>
      <c r="F1105" s="92"/>
    </row>
    <row r="1106" spans="1:6" x14ac:dyDescent="0.2">
      <c r="A1106" s="92"/>
      <c r="B1106" s="98"/>
      <c r="C1106" s="94"/>
      <c r="D1106" s="95"/>
      <c r="E1106" s="93"/>
      <c r="F1106" s="92"/>
    </row>
    <row r="1107" spans="1:6" x14ac:dyDescent="0.2">
      <c r="A1107" s="92"/>
      <c r="B1107" s="98"/>
      <c r="C1107" s="94"/>
      <c r="D1107" s="95"/>
      <c r="E1107" s="93"/>
      <c r="F1107" s="92"/>
    </row>
    <row r="1108" spans="1:6" x14ac:dyDescent="0.2">
      <c r="A1108" s="92"/>
      <c r="B1108" s="98"/>
      <c r="C1108" s="94"/>
      <c r="D1108" s="95"/>
      <c r="E1108" s="93"/>
      <c r="F1108" s="92"/>
    </row>
    <row r="1109" spans="1:6" x14ac:dyDescent="0.2">
      <c r="A1109" s="92"/>
      <c r="B1109" s="98"/>
      <c r="C1109" s="94"/>
      <c r="D1109" s="95"/>
      <c r="E1109" s="93"/>
      <c r="F1109" s="92"/>
    </row>
    <row r="1110" spans="1:6" x14ac:dyDescent="0.2">
      <c r="A1110" s="92"/>
      <c r="B1110" s="98"/>
      <c r="C1110" s="94"/>
      <c r="D1110" s="95"/>
      <c r="E1110" s="93"/>
      <c r="F1110" s="92"/>
    </row>
    <row r="1111" spans="1:6" x14ac:dyDescent="0.2">
      <c r="A1111" s="92"/>
      <c r="B1111" s="98"/>
      <c r="C1111" s="94"/>
      <c r="D1111" s="95"/>
      <c r="E1111" s="93"/>
      <c r="F1111" s="92"/>
    </row>
    <row r="1112" spans="1:6" x14ac:dyDescent="0.2">
      <c r="A1112" s="92"/>
      <c r="B1112" s="98"/>
      <c r="C1112" s="94"/>
      <c r="D1112" s="95"/>
      <c r="E1112" s="93"/>
      <c r="F1112" s="92"/>
    </row>
    <row r="1113" spans="1:6" x14ac:dyDescent="0.2">
      <c r="A1113" s="92"/>
      <c r="B1113" s="98"/>
      <c r="C1113" s="94"/>
      <c r="D1113" s="95"/>
      <c r="E1113" s="93"/>
      <c r="F1113" s="92"/>
    </row>
    <row r="1114" spans="1:6" x14ac:dyDescent="0.2">
      <c r="A1114" s="92"/>
      <c r="B1114" s="98"/>
      <c r="C1114" s="94"/>
      <c r="D1114" s="95"/>
      <c r="E1114" s="93"/>
      <c r="F1114" s="92"/>
    </row>
    <row r="1115" spans="1:6" x14ac:dyDescent="0.2">
      <c r="A1115" s="92"/>
      <c r="B1115" s="98"/>
      <c r="C1115" s="94"/>
      <c r="D1115" s="95"/>
      <c r="E1115" s="93"/>
      <c r="F1115" s="92"/>
    </row>
    <row r="1116" spans="1:6" x14ac:dyDescent="0.2">
      <c r="A1116" s="92"/>
      <c r="B1116" s="98"/>
      <c r="C1116" s="94"/>
      <c r="D1116" s="95"/>
      <c r="E1116" s="93"/>
      <c r="F1116" s="92"/>
    </row>
    <row r="1117" spans="1:6" x14ac:dyDescent="0.2">
      <c r="A1117" s="92"/>
      <c r="B1117" s="98"/>
      <c r="C1117" s="94"/>
      <c r="D1117" s="95"/>
      <c r="E1117" s="93"/>
      <c r="F1117" s="92"/>
    </row>
    <row r="1118" spans="1:6" x14ac:dyDescent="0.2">
      <c r="A1118" s="92"/>
      <c r="B1118" s="98"/>
      <c r="C1118" s="94"/>
      <c r="D1118" s="95"/>
      <c r="E1118" s="93"/>
      <c r="F1118" s="92"/>
    </row>
    <row r="1119" spans="1:6" x14ac:dyDescent="0.2">
      <c r="A1119" s="92"/>
      <c r="B1119" s="98"/>
      <c r="C1119" s="94"/>
      <c r="D1119" s="95"/>
      <c r="E1119" s="93"/>
      <c r="F1119" s="92"/>
    </row>
    <row r="1120" spans="1:6" x14ac:dyDescent="0.2">
      <c r="A1120" s="92"/>
      <c r="B1120" s="98"/>
      <c r="C1120" s="94"/>
      <c r="D1120" s="95"/>
      <c r="E1120" s="93"/>
      <c r="F1120" s="92"/>
    </row>
    <row r="1121" spans="1:6" x14ac:dyDescent="0.2">
      <c r="A1121" s="92"/>
      <c r="B1121" s="98"/>
      <c r="C1121" s="94"/>
      <c r="D1121" s="95"/>
      <c r="E1121" s="93"/>
      <c r="F1121" s="92"/>
    </row>
    <row r="1122" spans="1:6" x14ac:dyDescent="0.2">
      <c r="A1122" s="92"/>
      <c r="B1122" s="98"/>
      <c r="C1122" s="94"/>
      <c r="D1122" s="95"/>
      <c r="E1122" s="93"/>
      <c r="F1122" s="92"/>
    </row>
    <row r="1123" spans="1:6" x14ac:dyDescent="0.2">
      <c r="A1123" s="92"/>
      <c r="B1123" s="98"/>
      <c r="C1123" s="94"/>
      <c r="D1123" s="95"/>
      <c r="E1123" s="93"/>
      <c r="F1123" s="92"/>
    </row>
    <row r="1124" spans="1:6" x14ac:dyDescent="0.2">
      <c r="A1124" s="92"/>
      <c r="B1124" s="98"/>
      <c r="C1124" s="94"/>
      <c r="D1124" s="95"/>
      <c r="E1124" s="93"/>
      <c r="F1124" s="92"/>
    </row>
    <row r="1125" spans="1:6" x14ac:dyDescent="0.2">
      <c r="A1125" s="92"/>
      <c r="B1125" s="98"/>
      <c r="C1125" s="94"/>
      <c r="D1125" s="95"/>
      <c r="E1125" s="93"/>
      <c r="F1125" s="92"/>
    </row>
    <row r="1126" spans="1:6" x14ac:dyDescent="0.2">
      <c r="A1126" s="92"/>
      <c r="B1126" s="98"/>
      <c r="C1126" s="94"/>
      <c r="D1126" s="95"/>
      <c r="E1126" s="93"/>
      <c r="F1126" s="92"/>
    </row>
    <row r="1127" spans="1:6" x14ac:dyDescent="0.2">
      <c r="A1127" s="92"/>
      <c r="B1127" s="98"/>
      <c r="C1127" s="94"/>
      <c r="D1127" s="95"/>
      <c r="E1127" s="93"/>
      <c r="F1127" s="92"/>
    </row>
    <row r="1128" spans="1:6" x14ac:dyDescent="0.2">
      <c r="A1128" s="92"/>
      <c r="B1128" s="98"/>
      <c r="C1128" s="94"/>
      <c r="D1128" s="95"/>
      <c r="E1128" s="93"/>
      <c r="F1128" s="92"/>
    </row>
    <row r="1129" spans="1:6" x14ac:dyDescent="0.2">
      <c r="A1129" s="92"/>
      <c r="B1129" s="98"/>
      <c r="C1129" s="94"/>
      <c r="D1129" s="95"/>
      <c r="E1129" s="93"/>
      <c r="F1129" s="92"/>
    </row>
    <row r="1130" spans="1:6" x14ac:dyDescent="0.2">
      <c r="A1130" s="92"/>
      <c r="B1130" s="98"/>
      <c r="C1130" s="94"/>
      <c r="D1130" s="95"/>
      <c r="E1130" s="93"/>
      <c r="F1130" s="92"/>
    </row>
    <row r="1131" spans="1:6" x14ac:dyDescent="0.2">
      <c r="A1131" s="92"/>
      <c r="B1131" s="98"/>
      <c r="C1131" s="94"/>
      <c r="D1131" s="95"/>
      <c r="E1131" s="93"/>
      <c r="F1131" s="92"/>
    </row>
    <row r="1132" spans="1:6" x14ac:dyDescent="0.2">
      <c r="A1132" s="92"/>
      <c r="B1132" s="98"/>
      <c r="C1132" s="94"/>
      <c r="D1132" s="95"/>
      <c r="E1132" s="93"/>
      <c r="F1132" s="92"/>
    </row>
    <row r="1133" spans="1:6" x14ac:dyDescent="0.2">
      <c r="A1133" s="92"/>
      <c r="B1133" s="98"/>
      <c r="C1133" s="94"/>
      <c r="D1133" s="95"/>
      <c r="E1133" s="93"/>
      <c r="F1133" s="92"/>
    </row>
    <row r="1134" spans="1:6" x14ac:dyDescent="0.2">
      <c r="A1134" s="92"/>
      <c r="B1134" s="98"/>
      <c r="C1134" s="94"/>
      <c r="D1134" s="95"/>
      <c r="E1134" s="93"/>
      <c r="F1134" s="92"/>
    </row>
    <row r="1135" spans="1:6" x14ac:dyDescent="0.2">
      <c r="A1135" s="92"/>
      <c r="B1135" s="98"/>
      <c r="C1135" s="94"/>
      <c r="D1135" s="95"/>
      <c r="E1135" s="93"/>
      <c r="F1135" s="92"/>
    </row>
    <row r="1136" spans="1:6" x14ac:dyDescent="0.2">
      <c r="A1136" s="92"/>
      <c r="B1136" s="98"/>
      <c r="C1136" s="94"/>
      <c r="D1136" s="95"/>
      <c r="E1136" s="93"/>
      <c r="F1136" s="92"/>
    </row>
    <row r="1137" spans="1:6" x14ac:dyDescent="0.2">
      <c r="A1137" s="92"/>
      <c r="B1137" s="98"/>
      <c r="C1137" s="94"/>
      <c r="D1137" s="95"/>
      <c r="E1137" s="93"/>
      <c r="F1137" s="92"/>
    </row>
    <row r="1138" spans="1:6" x14ac:dyDescent="0.2">
      <c r="A1138" s="92"/>
      <c r="B1138" s="98"/>
      <c r="C1138" s="94"/>
      <c r="D1138" s="95"/>
      <c r="E1138" s="93"/>
      <c r="F1138" s="92"/>
    </row>
    <row r="1139" spans="1:6" x14ac:dyDescent="0.2">
      <c r="A1139" s="92"/>
      <c r="B1139" s="98"/>
      <c r="C1139" s="94"/>
      <c r="D1139" s="95"/>
      <c r="E1139" s="93"/>
      <c r="F1139" s="92"/>
    </row>
    <row r="1140" spans="1:6" x14ac:dyDescent="0.2">
      <c r="A1140" s="92"/>
      <c r="B1140" s="98"/>
      <c r="C1140" s="94"/>
      <c r="D1140" s="95"/>
      <c r="E1140" s="93"/>
      <c r="F1140" s="92"/>
    </row>
    <row r="1141" spans="1:6" x14ac:dyDescent="0.2">
      <c r="A1141" s="92"/>
      <c r="B1141" s="98"/>
      <c r="C1141" s="94"/>
      <c r="D1141" s="95"/>
      <c r="E1141" s="93"/>
      <c r="F1141" s="92"/>
    </row>
    <row r="1142" spans="1:6" x14ac:dyDescent="0.2">
      <c r="A1142" s="92"/>
      <c r="B1142" s="98"/>
      <c r="C1142" s="94"/>
      <c r="D1142" s="95"/>
      <c r="E1142" s="93"/>
      <c r="F1142" s="92"/>
    </row>
    <row r="1143" spans="1:6" x14ac:dyDescent="0.2">
      <c r="A1143" s="92"/>
      <c r="B1143" s="98"/>
      <c r="C1143" s="94"/>
      <c r="D1143" s="95"/>
      <c r="E1143" s="93"/>
      <c r="F1143" s="92"/>
    </row>
    <row r="1144" spans="1:6" x14ac:dyDescent="0.2">
      <c r="A1144" s="92"/>
      <c r="B1144" s="98"/>
      <c r="C1144" s="94"/>
      <c r="D1144" s="95"/>
      <c r="E1144" s="93"/>
      <c r="F1144" s="92"/>
    </row>
    <row r="1145" spans="1:6" x14ac:dyDescent="0.2">
      <c r="A1145" s="92"/>
      <c r="B1145" s="98"/>
      <c r="C1145" s="94"/>
      <c r="D1145" s="95"/>
      <c r="E1145" s="93"/>
      <c r="F1145" s="92"/>
    </row>
    <row r="1146" spans="1:6" x14ac:dyDescent="0.2">
      <c r="A1146" s="92"/>
      <c r="B1146" s="98"/>
      <c r="C1146" s="94"/>
      <c r="D1146" s="95"/>
      <c r="E1146" s="93"/>
      <c r="F1146" s="92"/>
    </row>
    <row r="1147" spans="1:6" x14ac:dyDescent="0.2">
      <c r="A1147" s="92"/>
      <c r="B1147" s="98"/>
      <c r="C1147" s="94"/>
      <c r="D1147" s="95"/>
      <c r="E1147" s="93"/>
      <c r="F1147" s="92"/>
    </row>
    <row r="1148" spans="1:6" x14ac:dyDescent="0.2">
      <c r="A1148" s="92"/>
      <c r="B1148" s="98"/>
      <c r="C1148" s="94"/>
      <c r="D1148" s="95"/>
      <c r="E1148" s="93"/>
      <c r="F1148" s="92"/>
    </row>
    <row r="1149" spans="1:6" x14ac:dyDescent="0.2">
      <c r="A1149" s="92"/>
      <c r="B1149" s="98"/>
      <c r="C1149" s="94"/>
      <c r="D1149" s="95"/>
      <c r="E1149" s="93"/>
      <c r="F1149" s="92"/>
    </row>
    <row r="1150" spans="1:6" x14ac:dyDescent="0.2">
      <c r="A1150" s="92"/>
      <c r="B1150" s="98"/>
      <c r="C1150" s="94"/>
      <c r="D1150" s="95"/>
      <c r="E1150" s="93"/>
      <c r="F1150" s="92"/>
    </row>
    <row r="1151" spans="1:6" x14ac:dyDescent="0.2">
      <c r="A1151" s="92"/>
      <c r="B1151" s="98"/>
      <c r="C1151" s="94"/>
      <c r="D1151" s="95"/>
      <c r="E1151" s="93"/>
      <c r="F1151" s="92"/>
    </row>
    <row r="1152" spans="1:6" x14ac:dyDescent="0.2">
      <c r="A1152" s="92"/>
      <c r="B1152" s="98"/>
      <c r="C1152" s="94"/>
      <c r="D1152" s="95"/>
      <c r="E1152" s="93"/>
      <c r="F1152" s="92"/>
    </row>
    <row r="1153" spans="1:6" x14ac:dyDescent="0.2">
      <c r="A1153" s="92"/>
      <c r="B1153" s="98"/>
      <c r="C1153" s="94"/>
      <c r="D1153" s="95"/>
      <c r="E1153" s="92"/>
      <c r="F1153" s="92"/>
    </row>
    <row r="1154" spans="1:6" x14ac:dyDescent="0.2">
      <c r="A1154" s="92"/>
      <c r="B1154" s="98"/>
      <c r="C1154" s="94"/>
      <c r="D1154" s="95"/>
      <c r="E1154" s="92"/>
      <c r="F1154" s="92"/>
    </row>
    <row r="1155" spans="1:6" x14ac:dyDescent="0.2">
      <c r="A1155" s="92"/>
      <c r="B1155" s="98"/>
      <c r="C1155" s="94"/>
      <c r="D1155" s="95"/>
      <c r="E1155" s="92"/>
      <c r="F1155" s="92"/>
    </row>
    <row r="1156" spans="1:6" x14ac:dyDescent="0.2">
      <c r="A1156" s="92"/>
      <c r="B1156" s="98"/>
      <c r="C1156" s="94"/>
      <c r="D1156" s="95"/>
      <c r="E1156" s="92"/>
      <c r="F1156" s="92"/>
    </row>
    <row r="1157" spans="1:6" x14ac:dyDescent="0.2">
      <c r="A1157" s="92"/>
      <c r="B1157" s="98"/>
      <c r="C1157" s="94"/>
      <c r="D1157" s="95"/>
      <c r="E1157" s="92"/>
      <c r="F1157" s="92"/>
    </row>
    <row r="1158" spans="1:6" x14ac:dyDescent="0.2">
      <c r="A1158" s="92"/>
      <c r="B1158" s="98"/>
      <c r="C1158" s="94"/>
      <c r="D1158" s="95"/>
      <c r="E1158" s="92"/>
      <c r="F1158" s="92"/>
    </row>
    <row r="1159" spans="1:6" x14ac:dyDescent="0.2">
      <c r="A1159" s="92"/>
      <c r="B1159" s="98"/>
      <c r="C1159" s="94"/>
      <c r="D1159" s="95"/>
      <c r="E1159" s="92"/>
      <c r="F1159" s="92"/>
    </row>
    <row r="1160" spans="1:6" x14ac:dyDescent="0.2">
      <c r="A1160" s="92"/>
      <c r="B1160" s="98"/>
      <c r="C1160" s="94"/>
      <c r="D1160" s="95"/>
      <c r="E1160" s="92"/>
      <c r="F1160" s="92"/>
    </row>
    <row r="1161" spans="1:6" x14ac:dyDescent="0.2">
      <c r="A1161" s="92"/>
      <c r="B1161" s="98"/>
      <c r="C1161" s="94"/>
      <c r="D1161" s="95"/>
      <c r="E1161" s="92"/>
      <c r="F1161" s="92"/>
    </row>
    <row r="1162" spans="1:6" x14ac:dyDescent="0.2">
      <c r="A1162" s="92"/>
      <c r="B1162" s="98"/>
      <c r="C1162" s="94"/>
      <c r="D1162" s="95"/>
      <c r="E1162" s="92"/>
      <c r="F1162" s="92"/>
    </row>
    <row r="1163" spans="1:6" x14ac:dyDescent="0.2">
      <c r="A1163" s="92"/>
      <c r="B1163" s="98"/>
      <c r="C1163" s="94"/>
      <c r="D1163" s="95"/>
      <c r="E1163" s="92"/>
      <c r="F1163" s="92"/>
    </row>
    <row r="1164" spans="1:6" x14ac:dyDescent="0.2">
      <c r="A1164" s="92"/>
      <c r="B1164" s="98"/>
      <c r="C1164" s="94"/>
      <c r="D1164" s="95"/>
      <c r="E1164" s="92"/>
      <c r="F1164" s="92"/>
    </row>
  </sheetData>
  <sheetProtection sheet="1" objects="1" scenarios="1"/>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56FBD-6CEE-4997-8ADD-E20E3F6D7725}">
  <sheetPr codeName="Sheet21"/>
  <dimension ref="A1:AI109"/>
  <sheetViews>
    <sheetView zoomScale="120" zoomScaleNormal="120" workbookViewId="0">
      <pane xSplit="2" ySplit="1" topLeftCell="M75" activePane="bottomRight" state="frozen"/>
      <selection pane="topRight" activeCell="C1" sqref="C1"/>
      <selection pane="bottomLeft" activeCell="A2" sqref="A2"/>
      <selection pane="bottomRight" activeCell="M89" sqref="M89"/>
    </sheetView>
  </sheetViews>
  <sheetFormatPr defaultRowHeight="12.75" x14ac:dyDescent="0.2"/>
  <cols>
    <col min="1" max="1" width="8.85546875" style="156" customWidth="1"/>
    <col min="2" max="2" width="25.42578125" style="157" customWidth="1"/>
    <col min="3" max="3" width="9.140625" style="157" customWidth="1"/>
    <col min="4" max="4" width="6.28515625" style="157" customWidth="1"/>
    <col min="5" max="5" width="5" style="157" customWidth="1"/>
    <col min="6" max="6" width="10.85546875" style="157" customWidth="1"/>
    <col min="7" max="9" width="11.28515625" style="163" customWidth="1"/>
    <col min="10" max="10" width="9.140625" style="163"/>
    <col min="11" max="11" width="10.28515625" style="163" customWidth="1"/>
    <col min="12" max="12" width="9.140625" style="163"/>
    <col min="13" max="13" width="14.28515625" style="174" customWidth="1"/>
    <col min="14" max="14" width="9.140625" style="163"/>
    <col min="15" max="15" width="14.7109375" style="159" customWidth="1"/>
    <col min="16" max="29" width="9.140625" style="163"/>
    <col min="30" max="31" width="12.7109375" style="167" bestFit="1" customWidth="1"/>
    <col min="32" max="32" width="12.7109375" style="167" customWidth="1"/>
    <col min="33" max="33" width="11.140625" style="167" bestFit="1" customWidth="1"/>
    <col min="34" max="35" width="12.7109375" style="167" bestFit="1" customWidth="1"/>
    <col min="36" max="16384" width="9.140625" style="163"/>
  </cols>
  <sheetData>
    <row r="1" spans="1:35" s="157" customFormat="1" ht="38.25" x14ac:dyDescent="0.2">
      <c r="A1" s="156" t="s">
        <v>133</v>
      </c>
      <c r="B1" s="157" t="s">
        <v>115</v>
      </c>
      <c r="C1" s="157" t="s">
        <v>134</v>
      </c>
      <c r="D1" s="157" t="s">
        <v>625</v>
      </c>
      <c r="E1" s="157" t="s">
        <v>626</v>
      </c>
      <c r="F1" s="157" t="s">
        <v>271</v>
      </c>
      <c r="G1" s="157" t="s">
        <v>627</v>
      </c>
      <c r="H1" s="157" t="s">
        <v>628</v>
      </c>
      <c r="I1" s="157" t="s">
        <v>629</v>
      </c>
      <c r="J1" s="157" t="s">
        <v>630</v>
      </c>
      <c r="K1" s="157" t="s">
        <v>0</v>
      </c>
      <c r="L1" s="157" t="s">
        <v>631</v>
      </c>
      <c r="M1" s="158" t="s">
        <v>135</v>
      </c>
      <c r="N1" s="157" t="s">
        <v>4</v>
      </c>
      <c r="O1" s="159" t="s">
        <v>136</v>
      </c>
      <c r="P1" s="157" t="s">
        <v>137</v>
      </c>
      <c r="Q1" s="157" t="s">
        <v>138</v>
      </c>
      <c r="R1" s="157" t="s">
        <v>139</v>
      </c>
      <c r="S1" s="157" t="s">
        <v>140</v>
      </c>
      <c r="T1" s="157" t="s">
        <v>141</v>
      </c>
      <c r="U1" s="157" t="s">
        <v>142</v>
      </c>
      <c r="V1" s="157" t="s">
        <v>143</v>
      </c>
      <c r="X1" s="157" t="s">
        <v>144</v>
      </c>
      <c r="Y1" s="157">
        <v>1</v>
      </c>
      <c r="Z1" s="157">
        <v>2</v>
      </c>
      <c r="AA1" s="157">
        <v>3</v>
      </c>
      <c r="AB1" s="157">
        <v>5</v>
      </c>
      <c r="AC1" s="160" t="s">
        <v>145</v>
      </c>
      <c r="AD1" s="161" t="s">
        <v>53</v>
      </c>
      <c r="AE1" s="161" t="s">
        <v>385</v>
      </c>
      <c r="AF1" s="161" t="s">
        <v>386</v>
      </c>
      <c r="AG1" s="161" t="s">
        <v>387</v>
      </c>
      <c r="AH1" s="161" t="s">
        <v>388</v>
      </c>
      <c r="AI1" s="161" t="s">
        <v>146</v>
      </c>
    </row>
    <row r="2" spans="1:35" ht="15" x14ac:dyDescent="0.25">
      <c r="A2" s="166" t="s">
        <v>430</v>
      </c>
      <c r="B2" s="157" t="s">
        <v>839</v>
      </c>
      <c r="C2" s="157">
        <v>170701</v>
      </c>
      <c r="D2" s="157">
        <v>0</v>
      </c>
      <c r="E2" s="157">
        <v>0</v>
      </c>
      <c r="F2" s="157">
        <v>0</v>
      </c>
      <c r="G2" s="157">
        <v>0</v>
      </c>
      <c r="H2" s="157">
        <v>0</v>
      </c>
      <c r="I2" s="157">
        <v>0</v>
      </c>
      <c r="J2" s="157">
        <v>0</v>
      </c>
      <c r="K2" s="332">
        <v>0</v>
      </c>
      <c r="L2" s="163">
        <v>0</v>
      </c>
      <c r="M2" s="283">
        <v>0</v>
      </c>
      <c r="N2" s="157">
        <v>0</v>
      </c>
      <c r="O2" s="157">
        <v>0</v>
      </c>
      <c r="P2" s="157">
        <v>0</v>
      </c>
      <c r="Q2" s="157">
        <v>0</v>
      </c>
      <c r="R2" s="157">
        <v>0</v>
      </c>
      <c r="S2" s="157">
        <v>0</v>
      </c>
      <c r="T2" s="157">
        <v>0</v>
      </c>
      <c r="U2" s="157">
        <v>0</v>
      </c>
      <c r="V2" s="157">
        <v>0</v>
      </c>
      <c r="W2" s="157">
        <v>0</v>
      </c>
      <c r="X2" s="157">
        <v>0</v>
      </c>
      <c r="Y2" s="157">
        <v>0</v>
      </c>
      <c r="Z2" s="157">
        <v>0</v>
      </c>
      <c r="AA2" s="157">
        <v>0</v>
      </c>
      <c r="AB2" s="157">
        <v>0</v>
      </c>
      <c r="AC2" s="157">
        <v>170701</v>
      </c>
      <c r="AD2" s="165"/>
      <c r="AE2" s="162"/>
      <c r="AF2" s="162"/>
      <c r="AG2" s="162"/>
      <c r="AH2" s="162"/>
      <c r="AI2" s="162"/>
    </row>
    <row r="3" spans="1:35" ht="15" x14ac:dyDescent="0.25">
      <c r="A3" s="166" t="s">
        <v>147</v>
      </c>
      <c r="B3" s="157" t="s">
        <v>312</v>
      </c>
      <c r="C3" s="157">
        <v>170601</v>
      </c>
      <c r="D3" s="157">
        <v>0</v>
      </c>
      <c r="E3" s="157">
        <v>0</v>
      </c>
      <c r="F3" s="157">
        <v>0</v>
      </c>
      <c r="G3" s="157">
        <v>0</v>
      </c>
      <c r="H3" s="157">
        <v>0</v>
      </c>
      <c r="I3" s="157">
        <v>0</v>
      </c>
      <c r="J3" s="157">
        <v>0</v>
      </c>
      <c r="K3" s="163">
        <v>217</v>
      </c>
      <c r="L3" s="163">
        <v>0</v>
      </c>
      <c r="M3" s="164">
        <v>1610196.1019073932</v>
      </c>
      <c r="N3" s="157">
        <v>0</v>
      </c>
      <c r="O3" s="157">
        <v>0</v>
      </c>
      <c r="P3" s="157">
        <v>0</v>
      </c>
      <c r="Q3" s="157">
        <v>0</v>
      </c>
      <c r="R3" s="157">
        <v>0</v>
      </c>
      <c r="S3" s="157">
        <v>0</v>
      </c>
      <c r="T3" s="157">
        <v>0</v>
      </c>
      <c r="U3" s="157">
        <v>0</v>
      </c>
      <c r="V3" s="157">
        <v>0</v>
      </c>
      <c r="W3" s="157">
        <v>0</v>
      </c>
      <c r="X3" s="157">
        <v>0</v>
      </c>
      <c r="Y3" s="157">
        <v>0</v>
      </c>
      <c r="Z3" s="157">
        <v>0</v>
      </c>
      <c r="AA3" s="157">
        <v>0</v>
      </c>
      <c r="AB3" s="157">
        <v>0</v>
      </c>
      <c r="AC3" s="157">
        <v>170601</v>
      </c>
      <c r="AD3" s="165"/>
      <c r="AE3" s="162"/>
      <c r="AF3" s="162"/>
      <c r="AG3" s="162"/>
      <c r="AH3" s="162"/>
      <c r="AI3" s="162"/>
    </row>
    <row r="4" spans="1:35" ht="15" x14ac:dyDescent="0.25">
      <c r="A4" s="166" t="s">
        <v>148</v>
      </c>
      <c r="B4" s="157" t="s">
        <v>313</v>
      </c>
      <c r="C4" s="157">
        <v>170602</v>
      </c>
      <c r="D4" s="157">
        <v>0</v>
      </c>
      <c r="E4" s="157">
        <v>0</v>
      </c>
      <c r="F4" s="157">
        <v>0</v>
      </c>
      <c r="G4" s="157">
        <v>0</v>
      </c>
      <c r="H4" s="157">
        <v>0</v>
      </c>
      <c r="I4" s="157">
        <v>0</v>
      </c>
      <c r="J4" s="157">
        <v>0</v>
      </c>
      <c r="K4" s="163">
        <v>417</v>
      </c>
      <c r="L4" s="163">
        <v>0</v>
      </c>
      <c r="M4" s="164">
        <v>2769629</v>
      </c>
      <c r="N4" s="157">
        <v>0</v>
      </c>
      <c r="O4" s="157">
        <v>0</v>
      </c>
      <c r="P4" s="157">
        <v>0</v>
      </c>
      <c r="Q4" s="157">
        <v>0</v>
      </c>
      <c r="R4" s="157">
        <v>0</v>
      </c>
      <c r="S4" s="157">
        <v>0</v>
      </c>
      <c r="T4" s="157">
        <v>0</v>
      </c>
      <c r="U4" s="157">
        <v>0</v>
      </c>
      <c r="V4" s="157">
        <v>0</v>
      </c>
      <c r="W4" s="157">
        <v>0</v>
      </c>
      <c r="X4" s="157">
        <v>0</v>
      </c>
      <c r="Y4" s="157">
        <v>0</v>
      </c>
      <c r="Z4" s="157">
        <v>0</v>
      </c>
      <c r="AA4" s="157">
        <v>0</v>
      </c>
      <c r="AB4" s="157">
        <v>0</v>
      </c>
      <c r="AC4" s="157">
        <v>170602</v>
      </c>
      <c r="AD4" s="165"/>
      <c r="AE4" s="162"/>
      <c r="AF4" s="162"/>
      <c r="AG4" s="162"/>
      <c r="AH4" s="162"/>
      <c r="AI4" s="162"/>
    </row>
    <row r="5" spans="1:35" x14ac:dyDescent="0.2">
      <c r="A5" s="166" t="s">
        <v>233</v>
      </c>
      <c r="B5" s="192" t="s">
        <v>234</v>
      </c>
      <c r="C5" s="157">
        <v>174001</v>
      </c>
      <c r="D5" s="157">
        <v>0</v>
      </c>
      <c r="E5" s="157">
        <v>0</v>
      </c>
      <c r="F5" s="157">
        <v>0</v>
      </c>
      <c r="G5" s="157">
        <v>0</v>
      </c>
      <c r="H5" s="157">
        <v>0</v>
      </c>
      <c r="I5" s="157">
        <v>0</v>
      </c>
      <c r="J5" s="157">
        <v>0</v>
      </c>
      <c r="K5" s="171">
        <v>230</v>
      </c>
      <c r="L5" s="163">
        <v>0</v>
      </c>
      <c r="M5" s="172">
        <v>2300000.0000000005</v>
      </c>
      <c r="N5" s="157">
        <v>0</v>
      </c>
      <c r="O5" s="157">
        <v>0</v>
      </c>
      <c r="P5" s="157">
        <v>0</v>
      </c>
      <c r="Q5" s="157">
        <v>0</v>
      </c>
      <c r="R5" s="157">
        <v>0</v>
      </c>
      <c r="S5" s="157">
        <v>0</v>
      </c>
      <c r="T5" s="157">
        <v>0</v>
      </c>
      <c r="U5" s="157">
        <v>0</v>
      </c>
      <c r="V5" s="157">
        <v>0</v>
      </c>
      <c r="W5" s="157">
        <v>0</v>
      </c>
      <c r="X5" s="157">
        <v>0</v>
      </c>
      <c r="Y5" s="157">
        <v>0</v>
      </c>
      <c r="Z5" s="157">
        <v>0</v>
      </c>
      <c r="AA5" s="157">
        <v>0</v>
      </c>
      <c r="AB5" s="157">
        <v>0</v>
      </c>
      <c r="AC5" s="157">
        <v>174001</v>
      </c>
      <c r="AD5" s="165"/>
      <c r="AE5" s="162"/>
      <c r="AF5" s="162"/>
      <c r="AG5" s="162"/>
      <c r="AH5" s="162"/>
      <c r="AI5" s="162"/>
    </row>
    <row r="6" spans="1:35" ht="15" x14ac:dyDescent="0.25">
      <c r="A6" s="166" t="s">
        <v>149</v>
      </c>
      <c r="B6" s="157" t="s">
        <v>840</v>
      </c>
      <c r="C6" s="157">
        <v>170603</v>
      </c>
      <c r="D6" s="157">
        <v>0</v>
      </c>
      <c r="E6" s="157">
        <v>0</v>
      </c>
      <c r="F6" s="157">
        <v>0</v>
      </c>
      <c r="G6" s="157">
        <v>0</v>
      </c>
      <c r="H6" s="157">
        <v>0</v>
      </c>
      <c r="I6" s="157">
        <v>0</v>
      </c>
      <c r="J6" s="157">
        <v>0</v>
      </c>
      <c r="K6" s="163">
        <v>343</v>
      </c>
      <c r="L6" s="163">
        <v>0</v>
      </c>
      <c r="M6" s="164">
        <v>2686586</v>
      </c>
      <c r="N6" s="157">
        <v>0</v>
      </c>
      <c r="O6" s="157">
        <v>0</v>
      </c>
      <c r="P6" s="157">
        <v>0</v>
      </c>
      <c r="Q6" s="157">
        <v>0</v>
      </c>
      <c r="R6" s="157">
        <v>0</v>
      </c>
      <c r="S6" s="157">
        <v>0</v>
      </c>
      <c r="T6" s="157">
        <v>0</v>
      </c>
      <c r="U6" s="157">
        <v>0</v>
      </c>
      <c r="V6" s="157">
        <v>0</v>
      </c>
      <c r="W6" s="157">
        <v>0</v>
      </c>
      <c r="X6" s="157">
        <v>0</v>
      </c>
      <c r="Y6" s="157">
        <v>0</v>
      </c>
      <c r="Z6" s="157">
        <v>0</v>
      </c>
      <c r="AA6" s="157">
        <v>0</v>
      </c>
      <c r="AB6" s="157">
        <v>0</v>
      </c>
      <c r="AC6" s="157">
        <v>170603</v>
      </c>
      <c r="AD6" s="165"/>
      <c r="AE6" s="162"/>
      <c r="AF6" s="162"/>
      <c r="AG6" s="162"/>
      <c r="AH6" s="162"/>
      <c r="AI6" s="162"/>
    </row>
    <row r="7" spans="1:35" ht="15" x14ac:dyDescent="0.25">
      <c r="A7" s="166" t="s">
        <v>150</v>
      </c>
      <c r="B7" s="157" t="s">
        <v>314</v>
      </c>
      <c r="C7" s="157">
        <v>170604</v>
      </c>
      <c r="D7" s="157">
        <v>0</v>
      </c>
      <c r="E7" s="157">
        <v>0</v>
      </c>
      <c r="F7" s="157">
        <v>0</v>
      </c>
      <c r="G7" s="157">
        <v>0</v>
      </c>
      <c r="H7" s="157">
        <v>0</v>
      </c>
      <c r="I7" s="157">
        <v>0</v>
      </c>
      <c r="J7" s="157">
        <v>0</v>
      </c>
      <c r="K7" s="329">
        <v>0</v>
      </c>
      <c r="L7" s="163">
        <v>0</v>
      </c>
      <c r="M7" s="327">
        <v>0</v>
      </c>
      <c r="N7" s="157">
        <v>0</v>
      </c>
      <c r="O7" s="157">
        <v>0</v>
      </c>
      <c r="P7" s="157">
        <v>0</v>
      </c>
      <c r="Q7" s="157">
        <v>0</v>
      </c>
      <c r="R7" s="157">
        <v>0</v>
      </c>
      <c r="S7" s="157">
        <v>0</v>
      </c>
      <c r="T7" s="157">
        <v>0</v>
      </c>
      <c r="U7" s="157">
        <v>0</v>
      </c>
      <c r="V7" s="157">
        <v>0</v>
      </c>
      <c r="W7" s="157">
        <v>0</v>
      </c>
      <c r="X7" s="157">
        <v>0</v>
      </c>
      <c r="Y7" s="157">
        <v>0</v>
      </c>
      <c r="Z7" s="157">
        <v>0</v>
      </c>
      <c r="AA7" s="157">
        <v>0</v>
      </c>
      <c r="AB7" s="157">
        <v>0</v>
      </c>
      <c r="AC7" s="157">
        <v>170604</v>
      </c>
      <c r="AD7" s="165"/>
      <c r="AE7" s="162"/>
      <c r="AF7" s="162"/>
      <c r="AG7" s="162"/>
      <c r="AH7" s="162"/>
      <c r="AI7" s="162"/>
    </row>
    <row r="8" spans="1:35" ht="15" x14ac:dyDescent="0.25">
      <c r="A8" s="166" t="s">
        <v>151</v>
      </c>
      <c r="B8" s="157" t="s">
        <v>315</v>
      </c>
      <c r="C8" s="157">
        <v>170605</v>
      </c>
      <c r="D8" s="157">
        <v>0</v>
      </c>
      <c r="E8" s="157">
        <v>0</v>
      </c>
      <c r="F8" s="157">
        <v>0</v>
      </c>
      <c r="G8" s="157">
        <v>0</v>
      </c>
      <c r="H8" s="157">
        <v>0</v>
      </c>
      <c r="I8" s="157">
        <v>0</v>
      </c>
      <c r="J8" s="157">
        <v>0</v>
      </c>
      <c r="K8" s="163">
        <v>375</v>
      </c>
      <c r="L8" s="163">
        <v>0</v>
      </c>
      <c r="M8" s="164">
        <v>2083899.882119651</v>
      </c>
      <c r="N8" s="157">
        <v>0</v>
      </c>
      <c r="O8" s="157">
        <v>0</v>
      </c>
      <c r="P8" s="157">
        <v>0</v>
      </c>
      <c r="Q8" s="157">
        <v>0</v>
      </c>
      <c r="R8" s="157">
        <v>0</v>
      </c>
      <c r="S8" s="157">
        <v>0</v>
      </c>
      <c r="T8" s="157">
        <v>0</v>
      </c>
      <c r="U8" s="157">
        <v>0</v>
      </c>
      <c r="V8" s="157">
        <v>0</v>
      </c>
      <c r="W8" s="157">
        <v>0</v>
      </c>
      <c r="X8" s="157">
        <v>0</v>
      </c>
      <c r="Y8" s="157">
        <v>0</v>
      </c>
      <c r="Z8" s="157">
        <v>0</v>
      </c>
      <c r="AA8" s="157">
        <v>0</v>
      </c>
      <c r="AB8" s="157">
        <v>0</v>
      </c>
      <c r="AC8" s="157">
        <v>170605</v>
      </c>
      <c r="AD8" s="165"/>
      <c r="AE8" s="162"/>
      <c r="AF8" s="162"/>
      <c r="AG8" s="162"/>
      <c r="AH8" s="162"/>
      <c r="AI8" s="162"/>
    </row>
    <row r="9" spans="1:35" x14ac:dyDescent="0.2">
      <c r="A9" s="166" t="s">
        <v>207</v>
      </c>
      <c r="B9" s="157" t="s">
        <v>208</v>
      </c>
      <c r="C9" s="157">
        <v>170709</v>
      </c>
      <c r="D9" s="157">
        <v>0</v>
      </c>
      <c r="E9" s="157">
        <v>0</v>
      </c>
      <c r="F9" s="157">
        <v>0</v>
      </c>
      <c r="G9" s="157">
        <v>0</v>
      </c>
      <c r="H9" s="157">
        <v>0</v>
      </c>
      <c r="I9" s="157">
        <v>0</v>
      </c>
      <c r="J9" s="157">
        <v>0</v>
      </c>
      <c r="K9" s="163">
        <v>1271</v>
      </c>
      <c r="L9" s="163">
        <v>0</v>
      </c>
      <c r="M9" s="168">
        <v>11508227.973520523</v>
      </c>
      <c r="N9" s="157">
        <v>0</v>
      </c>
      <c r="O9" s="157">
        <v>0</v>
      </c>
      <c r="P9" s="157">
        <v>0</v>
      </c>
      <c r="Q9" s="157">
        <v>0</v>
      </c>
      <c r="R9" s="157">
        <v>0</v>
      </c>
      <c r="S9" s="157">
        <v>0</v>
      </c>
      <c r="T9" s="157">
        <v>0</v>
      </c>
      <c r="U9" s="157">
        <v>0</v>
      </c>
      <c r="V9" s="157">
        <v>0</v>
      </c>
      <c r="W9" s="157">
        <v>0</v>
      </c>
      <c r="X9" s="157">
        <v>0</v>
      </c>
      <c r="Y9" s="157">
        <v>0</v>
      </c>
      <c r="Z9" s="157">
        <v>0</v>
      </c>
      <c r="AA9" s="157">
        <v>0</v>
      </c>
      <c r="AB9" s="157">
        <v>0</v>
      </c>
      <c r="AC9" s="157">
        <v>170709</v>
      </c>
      <c r="AD9" s="165"/>
      <c r="AE9" s="162"/>
      <c r="AF9" s="162"/>
      <c r="AG9" s="162"/>
      <c r="AH9" s="162"/>
      <c r="AI9" s="162"/>
    </row>
    <row r="10" spans="1:35" ht="15" x14ac:dyDescent="0.25">
      <c r="A10" s="166" t="s">
        <v>152</v>
      </c>
      <c r="B10" s="157" t="s">
        <v>316</v>
      </c>
      <c r="C10" s="157">
        <v>170606</v>
      </c>
      <c r="D10" s="157">
        <v>0</v>
      </c>
      <c r="E10" s="157">
        <v>0</v>
      </c>
      <c r="F10" s="157">
        <v>0</v>
      </c>
      <c r="G10" s="157">
        <v>0</v>
      </c>
      <c r="H10" s="157">
        <v>0</v>
      </c>
      <c r="I10" s="157">
        <v>0</v>
      </c>
      <c r="J10" s="157">
        <v>0</v>
      </c>
      <c r="K10" s="163">
        <v>358</v>
      </c>
      <c r="L10" s="163">
        <v>0</v>
      </c>
      <c r="M10" s="164">
        <v>2295755.3459437685</v>
      </c>
      <c r="N10" s="157">
        <v>0</v>
      </c>
      <c r="O10" s="157">
        <v>0</v>
      </c>
      <c r="P10" s="157">
        <v>0</v>
      </c>
      <c r="Q10" s="157">
        <v>0</v>
      </c>
      <c r="R10" s="157">
        <v>0</v>
      </c>
      <c r="S10" s="157">
        <v>0</v>
      </c>
      <c r="T10" s="157">
        <v>0</v>
      </c>
      <c r="U10" s="157">
        <v>0</v>
      </c>
      <c r="V10" s="157">
        <v>0</v>
      </c>
      <c r="W10" s="157">
        <v>0</v>
      </c>
      <c r="X10" s="157">
        <v>0</v>
      </c>
      <c r="Y10" s="157">
        <v>0</v>
      </c>
      <c r="Z10" s="157">
        <v>0</v>
      </c>
      <c r="AA10" s="157">
        <v>0</v>
      </c>
      <c r="AB10" s="157">
        <v>0</v>
      </c>
      <c r="AC10" s="157">
        <v>170606</v>
      </c>
      <c r="AD10" s="165"/>
      <c r="AE10" s="162"/>
      <c r="AF10" s="162"/>
      <c r="AG10" s="162"/>
      <c r="AH10" s="162"/>
      <c r="AI10" s="162"/>
    </row>
    <row r="11" spans="1:35" x14ac:dyDescent="0.2">
      <c r="A11" s="166" t="s">
        <v>235</v>
      </c>
      <c r="B11" s="192" t="s">
        <v>236</v>
      </c>
      <c r="C11" s="157">
        <v>174002</v>
      </c>
      <c r="D11" s="157">
        <v>0</v>
      </c>
      <c r="E11" s="157">
        <v>0</v>
      </c>
      <c r="F11" s="157">
        <v>0</v>
      </c>
      <c r="G11" s="157">
        <v>0</v>
      </c>
      <c r="H11" s="157">
        <v>0</v>
      </c>
      <c r="I11" s="157">
        <v>0</v>
      </c>
      <c r="J11" s="157">
        <v>0</v>
      </c>
      <c r="K11" s="171">
        <v>189</v>
      </c>
      <c r="L11" s="163">
        <v>0</v>
      </c>
      <c r="M11" s="172">
        <v>1886667</v>
      </c>
      <c r="N11" s="157">
        <v>0</v>
      </c>
      <c r="O11" s="157">
        <v>0</v>
      </c>
      <c r="P11" s="157">
        <v>0</v>
      </c>
      <c r="Q11" s="157">
        <v>0</v>
      </c>
      <c r="R11" s="157">
        <v>0</v>
      </c>
      <c r="S11" s="157">
        <v>0</v>
      </c>
      <c r="T11" s="157">
        <v>0</v>
      </c>
      <c r="U11" s="157">
        <v>0</v>
      </c>
      <c r="V11" s="157">
        <v>0</v>
      </c>
      <c r="W11" s="157">
        <v>0</v>
      </c>
      <c r="X11" s="157">
        <v>0</v>
      </c>
      <c r="Y11" s="157">
        <v>0</v>
      </c>
      <c r="Z11" s="157">
        <v>0</v>
      </c>
      <c r="AA11" s="157">
        <v>0</v>
      </c>
      <c r="AB11" s="157">
        <v>0</v>
      </c>
      <c r="AC11" s="157">
        <v>174002</v>
      </c>
      <c r="AD11" s="165"/>
      <c r="AE11" s="162"/>
      <c r="AF11" s="162"/>
      <c r="AG11" s="162"/>
      <c r="AH11" s="162"/>
      <c r="AI11" s="162"/>
    </row>
    <row r="12" spans="1:35" x14ac:dyDescent="0.2">
      <c r="A12" s="166" t="s">
        <v>153</v>
      </c>
      <c r="B12" s="157" t="s">
        <v>317</v>
      </c>
      <c r="C12" s="157">
        <v>170607</v>
      </c>
      <c r="D12" s="157">
        <v>0</v>
      </c>
      <c r="E12" s="157">
        <v>0</v>
      </c>
      <c r="F12" s="157">
        <v>0</v>
      </c>
      <c r="G12" s="157">
        <v>0</v>
      </c>
      <c r="H12" s="157">
        <v>0</v>
      </c>
      <c r="I12" s="157">
        <v>0</v>
      </c>
      <c r="J12" s="157">
        <v>0</v>
      </c>
      <c r="K12" s="167"/>
      <c r="L12" s="163">
        <v>0</v>
      </c>
      <c r="M12" s="328">
        <v>0</v>
      </c>
      <c r="N12" s="157">
        <v>0</v>
      </c>
      <c r="O12" s="157">
        <v>0</v>
      </c>
      <c r="P12" s="157">
        <v>0</v>
      </c>
      <c r="Q12" s="157">
        <v>0</v>
      </c>
      <c r="R12" s="157">
        <v>0</v>
      </c>
      <c r="S12" s="157">
        <v>0</v>
      </c>
      <c r="T12" s="157">
        <v>0</v>
      </c>
      <c r="U12" s="157">
        <v>0</v>
      </c>
      <c r="V12" s="157">
        <v>0</v>
      </c>
      <c r="W12" s="157">
        <v>0</v>
      </c>
      <c r="X12" s="157">
        <v>0</v>
      </c>
      <c r="Y12" s="157">
        <v>0</v>
      </c>
      <c r="Z12" s="157">
        <v>0</v>
      </c>
      <c r="AA12" s="157">
        <v>0</v>
      </c>
      <c r="AB12" s="157">
        <v>0</v>
      </c>
      <c r="AC12" s="157">
        <v>170607</v>
      </c>
      <c r="AD12" s="165"/>
      <c r="AE12" s="162"/>
      <c r="AF12" s="162"/>
      <c r="AG12" s="162"/>
      <c r="AH12" s="162"/>
      <c r="AI12" s="162"/>
    </row>
    <row r="13" spans="1:35" ht="15" x14ac:dyDescent="0.25">
      <c r="A13" s="156" t="s">
        <v>574</v>
      </c>
      <c r="B13" s="157" t="s">
        <v>580</v>
      </c>
      <c r="C13" s="157">
        <v>170606</v>
      </c>
      <c r="D13" s="157">
        <v>0</v>
      </c>
      <c r="E13" s="157">
        <v>0</v>
      </c>
      <c r="F13" s="157">
        <v>0</v>
      </c>
      <c r="G13" s="157">
        <v>0</v>
      </c>
      <c r="H13" s="157">
        <v>0</v>
      </c>
      <c r="I13" s="157">
        <v>0</v>
      </c>
      <c r="J13" s="157">
        <v>0</v>
      </c>
      <c r="K13" s="163">
        <v>842</v>
      </c>
      <c r="L13" s="169"/>
      <c r="M13" s="164">
        <v>4633116.4117576703</v>
      </c>
      <c r="N13" s="157"/>
      <c r="O13" s="157"/>
      <c r="P13" s="157"/>
      <c r="Q13" s="157"/>
      <c r="R13" s="157"/>
      <c r="S13" s="157"/>
      <c r="T13" s="157"/>
      <c r="U13" s="157"/>
      <c r="V13" s="157"/>
      <c r="W13" s="157"/>
      <c r="X13" s="157"/>
      <c r="Y13" s="157"/>
      <c r="Z13" s="157"/>
      <c r="AA13" s="157"/>
      <c r="AB13" s="157"/>
      <c r="AC13" s="157">
        <v>170668</v>
      </c>
      <c r="AD13" s="165"/>
      <c r="AE13" s="162"/>
      <c r="AF13" s="162"/>
      <c r="AG13" s="162"/>
      <c r="AH13" s="162"/>
      <c r="AI13" s="162"/>
    </row>
    <row r="14" spans="1:35" ht="15" x14ac:dyDescent="0.25">
      <c r="A14" s="166" t="s">
        <v>154</v>
      </c>
      <c r="B14" s="157" t="s">
        <v>318</v>
      </c>
      <c r="C14" s="157">
        <v>170608</v>
      </c>
      <c r="D14" s="157">
        <v>0</v>
      </c>
      <c r="E14" s="157">
        <v>0</v>
      </c>
      <c r="F14" s="157">
        <v>0</v>
      </c>
      <c r="G14" s="157">
        <v>0</v>
      </c>
      <c r="H14" s="157">
        <v>0</v>
      </c>
      <c r="I14" s="157">
        <v>0</v>
      </c>
      <c r="J14" s="157">
        <v>0</v>
      </c>
      <c r="K14" s="163">
        <v>373</v>
      </c>
      <c r="L14" s="163">
        <v>0</v>
      </c>
      <c r="M14" s="164">
        <v>2462376.3162488807</v>
      </c>
      <c r="N14" s="157">
        <v>0</v>
      </c>
      <c r="O14" s="157">
        <v>0</v>
      </c>
      <c r="P14" s="157">
        <v>0</v>
      </c>
      <c r="Q14" s="157">
        <v>0</v>
      </c>
      <c r="R14" s="157">
        <v>0</v>
      </c>
      <c r="S14" s="157">
        <v>0</v>
      </c>
      <c r="T14" s="157">
        <v>0</v>
      </c>
      <c r="U14" s="157">
        <v>0</v>
      </c>
      <c r="V14" s="157">
        <v>0</v>
      </c>
      <c r="W14" s="157">
        <v>0</v>
      </c>
      <c r="X14" s="157">
        <v>0</v>
      </c>
      <c r="Y14" s="157">
        <v>0</v>
      </c>
      <c r="Z14" s="157">
        <v>0</v>
      </c>
      <c r="AA14" s="157">
        <v>0</v>
      </c>
      <c r="AB14" s="157">
        <v>0</v>
      </c>
      <c r="AC14" s="157">
        <v>170608</v>
      </c>
      <c r="AD14" s="165"/>
      <c r="AE14" s="162"/>
      <c r="AF14" s="162"/>
      <c r="AG14" s="162"/>
      <c r="AH14" s="162"/>
      <c r="AI14" s="162"/>
    </row>
    <row r="15" spans="1:35" ht="15" x14ac:dyDescent="0.25">
      <c r="A15" s="166" t="s">
        <v>155</v>
      </c>
      <c r="B15" s="157" t="s">
        <v>319</v>
      </c>
      <c r="C15" s="157">
        <v>170609</v>
      </c>
      <c r="D15" s="157">
        <v>0</v>
      </c>
      <c r="E15" s="157">
        <v>0</v>
      </c>
      <c r="F15" s="157">
        <v>0</v>
      </c>
      <c r="G15" s="157">
        <v>0</v>
      </c>
      <c r="H15" s="157">
        <v>0</v>
      </c>
      <c r="I15" s="157">
        <v>0</v>
      </c>
      <c r="J15" s="157">
        <v>0</v>
      </c>
      <c r="K15" s="163">
        <v>411</v>
      </c>
      <c r="L15" s="163">
        <v>0</v>
      </c>
      <c r="M15" s="164">
        <v>2868116.1450948198</v>
      </c>
      <c r="N15" s="157">
        <v>0</v>
      </c>
      <c r="O15" s="157">
        <v>0</v>
      </c>
      <c r="P15" s="157">
        <v>0</v>
      </c>
      <c r="Q15" s="157">
        <v>0</v>
      </c>
      <c r="R15" s="157">
        <v>0</v>
      </c>
      <c r="S15" s="157">
        <v>0</v>
      </c>
      <c r="T15" s="157">
        <v>0</v>
      </c>
      <c r="U15" s="157">
        <v>0</v>
      </c>
      <c r="V15" s="157">
        <v>0</v>
      </c>
      <c r="W15" s="157">
        <v>0</v>
      </c>
      <c r="X15" s="157">
        <v>0</v>
      </c>
      <c r="Y15" s="157">
        <v>0</v>
      </c>
      <c r="Z15" s="157">
        <v>0</v>
      </c>
      <c r="AA15" s="157">
        <v>0</v>
      </c>
      <c r="AB15" s="157">
        <v>0</v>
      </c>
      <c r="AC15" s="157">
        <v>170609</v>
      </c>
      <c r="AD15" s="165"/>
      <c r="AE15" s="162"/>
      <c r="AF15" s="162"/>
      <c r="AG15" s="162"/>
      <c r="AH15" s="162"/>
      <c r="AI15" s="162"/>
    </row>
    <row r="16" spans="1:35" ht="15" x14ac:dyDescent="0.25">
      <c r="A16" s="166" t="s">
        <v>156</v>
      </c>
      <c r="B16" s="157" t="s">
        <v>320</v>
      </c>
      <c r="C16" s="157">
        <v>170610</v>
      </c>
      <c r="D16" s="157">
        <v>0</v>
      </c>
      <c r="E16" s="157">
        <v>0</v>
      </c>
      <c r="F16" s="157">
        <v>0</v>
      </c>
      <c r="G16" s="157">
        <v>0</v>
      </c>
      <c r="H16" s="157">
        <v>0</v>
      </c>
      <c r="I16" s="157">
        <v>0</v>
      </c>
      <c r="J16" s="157">
        <v>0</v>
      </c>
      <c r="K16" s="163">
        <v>371</v>
      </c>
      <c r="L16" s="163">
        <v>0</v>
      </c>
      <c r="M16" s="164">
        <v>2354908.2653607051</v>
      </c>
      <c r="N16" s="157">
        <v>0</v>
      </c>
      <c r="O16" s="157">
        <v>0</v>
      </c>
      <c r="P16" s="157">
        <v>0</v>
      </c>
      <c r="Q16" s="157">
        <v>0</v>
      </c>
      <c r="R16" s="157">
        <v>0</v>
      </c>
      <c r="S16" s="157">
        <v>0</v>
      </c>
      <c r="T16" s="157">
        <v>0</v>
      </c>
      <c r="U16" s="157">
        <v>0</v>
      </c>
      <c r="V16" s="157">
        <v>0</v>
      </c>
      <c r="W16" s="157">
        <v>0</v>
      </c>
      <c r="X16" s="157">
        <v>0</v>
      </c>
      <c r="Y16" s="157">
        <v>0</v>
      </c>
      <c r="Z16" s="157">
        <v>0</v>
      </c>
      <c r="AA16" s="157">
        <v>0</v>
      </c>
      <c r="AB16" s="157">
        <v>0</v>
      </c>
      <c r="AC16" s="157">
        <v>170610</v>
      </c>
      <c r="AD16" s="165"/>
      <c r="AE16" s="162"/>
      <c r="AF16" s="162"/>
      <c r="AG16" s="162"/>
      <c r="AH16" s="162"/>
      <c r="AI16" s="162"/>
    </row>
    <row r="17" spans="1:35" ht="15" x14ac:dyDescent="0.25">
      <c r="A17" s="166" t="s">
        <v>157</v>
      </c>
      <c r="B17" s="157" t="s">
        <v>321</v>
      </c>
      <c r="C17" s="157">
        <v>170611</v>
      </c>
      <c r="D17" s="157">
        <v>0</v>
      </c>
      <c r="E17" s="157">
        <v>0</v>
      </c>
      <c r="F17" s="157">
        <v>0</v>
      </c>
      <c r="G17" s="157">
        <v>0</v>
      </c>
      <c r="H17" s="157">
        <v>0</v>
      </c>
      <c r="I17" s="157">
        <v>0</v>
      </c>
      <c r="J17" s="157">
        <v>0</v>
      </c>
      <c r="K17" s="163">
        <v>404</v>
      </c>
      <c r="L17" s="163">
        <v>0</v>
      </c>
      <c r="M17" s="164">
        <v>2556194.8388577411</v>
      </c>
      <c r="N17" s="157">
        <v>0</v>
      </c>
      <c r="O17" s="157">
        <v>0</v>
      </c>
      <c r="P17" s="157">
        <v>0</v>
      </c>
      <c r="Q17" s="157">
        <v>0</v>
      </c>
      <c r="R17" s="157">
        <v>0</v>
      </c>
      <c r="S17" s="157">
        <v>0</v>
      </c>
      <c r="T17" s="157">
        <v>0</v>
      </c>
      <c r="U17" s="157">
        <v>0</v>
      </c>
      <c r="V17" s="157">
        <v>0</v>
      </c>
      <c r="W17" s="157">
        <v>0</v>
      </c>
      <c r="X17" s="157">
        <v>0</v>
      </c>
      <c r="Y17" s="157">
        <v>0</v>
      </c>
      <c r="Z17" s="157">
        <v>0</v>
      </c>
      <c r="AA17" s="157">
        <v>0</v>
      </c>
      <c r="AB17" s="157">
        <v>0</v>
      </c>
      <c r="AC17" s="157">
        <v>170611</v>
      </c>
      <c r="AD17" s="165"/>
      <c r="AE17" s="162"/>
      <c r="AF17" s="162"/>
      <c r="AG17" s="162"/>
      <c r="AH17" s="162"/>
      <c r="AI17" s="162"/>
    </row>
    <row r="18" spans="1:35" x14ac:dyDescent="0.2">
      <c r="A18" s="166" t="s">
        <v>210</v>
      </c>
      <c r="B18" s="157" t="s">
        <v>211</v>
      </c>
      <c r="C18" s="157">
        <v>170703</v>
      </c>
      <c r="D18" s="157">
        <v>0</v>
      </c>
      <c r="E18" s="157">
        <v>0</v>
      </c>
      <c r="F18" s="157">
        <v>0</v>
      </c>
      <c r="G18" s="157">
        <v>0</v>
      </c>
      <c r="H18" s="157">
        <v>0</v>
      </c>
      <c r="I18" s="157">
        <v>0</v>
      </c>
      <c r="J18" s="157">
        <v>0</v>
      </c>
      <c r="K18" s="163">
        <v>1202</v>
      </c>
      <c r="L18" s="163">
        <v>0</v>
      </c>
      <c r="M18" s="168">
        <v>10612204.963574544</v>
      </c>
      <c r="N18" s="157">
        <v>0</v>
      </c>
      <c r="O18" s="157">
        <v>0</v>
      </c>
      <c r="P18" s="157">
        <v>0</v>
      </c>
      <c r="Q18" s="157">
        <v>0</v>
      </c>
      <c r="R18" s="157">
        <v>0</v>
      </c>
      <c r="S18" s="157">
        <v>0</v>
      </c>
      <c r="T18" s="157">
        <v>0</v>
      </c>
      <c r="U18" s="157">
        <v>0</v>
      </c>
      <c r="V18" s="157">
        <v>0</v>
      </c>
      <c r="W18" s="157">
        <v>0</v>
      </c>
      <c r="X18" s="157">
        <v>0</v>
      </c>
      <c r="Y18" s="157">
        <v>0</v>
      </c>
      <c r="Z18" s="157">
        <v>0</v>
      </c>
      <c r="AA18" s="157">
        <v>0</v>
      </c>
      <c r="AB18" s="157">
        <v>0</v>
      </c>
      <c r="AC18" s="157">
        <v>170703</v>
      </c>
      <c r="AD18" s="165"/>
      <c r="AE18" s="162"/>
      <c r="AF18" s="162"/>
      <c r="AG18" s="162"/>
      <c r="AH18" s="162"/>
      <c r="AI18" s="162"/>
    </row>
    <row r="19" spans="1:35" ht="15" x14ac:dyDescent="0.25">
      <c r="A19" s="156" t="s">
        <v>614</v>
      </c>
      <c r="B19" s="157" t="s">
        <v>322</v>
      </c>
      <c r="C19" s="157">
        <v>170662</v>
      </c>
      <c r="D19" s="157">
        <v>0</v>
      </c>
      <c r="E19" s="157">
        <v>0</v>
      </c>
      <c r="F19" s="157">
        <v>0</v>
      </c>
      <c r="G19" s="157">
        <v>0</v>
      </c>
      <c r="H19" s="157">
        <v>0</v>
      </c>
      <c r="I19" s="157">
        <v>0</v>
      </c>
      <c r="J19" s="157">
        <v>0</v>
      </c>
      <c r="K19" s="332">
        <v>0</v>
      </c>
      <c r="L19" s="163">
        <v>0</v>
      </c>
      <c r="M19" s="164">
        <v>0</v>
      </c>
      <c r="N19" s="157">
        <v>0</v>
      </c>
      <c r="O19" s="157">
        <v>0</v>
      </c>
      <c r="P19" s="157">
        <v>0</v>
      </c>
      <c r="Q19" s="157">
        <v>0</v>
      </c>
      <c r="R19" s="157">
        <v>0</v>
      </c>
      <c r="S19" s="157">
        <v>0</v>
      </c>
      <c r="T19" s="157">
        <v>0</v>
      </c>
      <c r="U19" s="157">
        <v>0</v>
      </c>
      <c r="V19" s="157">
        <v>0</v>
      </c>
      <c r="W19" s="157">
        <v>0</v>
      </c>
      <c r="X19" s="157">
        <v>0</v>
      </c>
      <c r="Y19" s="157">
        <v>0</v>
      </c>
      <c r="Z19" s="157">
        <v>0</v>
      </c>
      <c r="AA19" s="157">
        <v>0</v>
      </c>
      <c r="AB19" s="157">
        <v>0</v>
      </c>
      <c r="AC19" s="157">
        <v>170662</v>
      </c>
      <c r="AD19" s="165"/>
      <c r="AE19" s="162"/>
      <c r="AF19" s="162"/>
      <c r="AG19" s="162"/>
      <c r="AH19" s="162"/>
      <c r="AI19" s="162"/>
    </row>
    <row r="20" spans="1:35" ht="15" x14ac:dyDescent="0.25">
      <c r="A20" s="166" t="s">
        <v>613</v>
      </c>
      <c r="B20" s="157" t="s">
        <v>323</v>
      </c>
      <c r="C20" s="157">
        <v>170663</v>
      </c>
      <c r="D20" s="157">
        <v>0</v>
      </c>
      <c r="E20" s="157">
        <v>0</v>
      </c>
      <c r="F20" s="157">
        <v>0</v>
      </c>
      <c r="G20" s="157">
        <v>0</v>
      </c>
      <c r="H20" s="157">
        <v>0</v>
      </c>
      <c r="I20" s="157">
        <v>0</v>
      </c>
      <c r="J20" s="157">
        <v>0</v>
      </c>
      <c r="K20" s="336">
        <v>458</v>
      </c>
      <c r="L20" s="163">
        <v>0</v>
      </c>
      <c r="M20" s="164">
        <v>2654207.4042102522</v>
      </c>
      <c r="N20" s="157">
        <v>0</v>
      </c>
      <c r="O20" s="157">
        <v>0</v>
      </c>
      <c r="P20" s="157">
        <v>0</v>
      </c>
      <c r="Q20" s="157">
        <v>0</v>
      </c>
      <c r="R20" s="157">
        <v>0</v>
      </c>
      <c r="S20" s="157">
        <v>0</v>
      </c>
      <c r="T20" s="157">
        <v>0</v>
      </c>
      <c r="U20" s="157">
        <v>0</v>
      </c>
      <c r="V20" s="157">
        <v>0</v>
      </c>
      <c r="W20" s="157">
        <v>0</v>
      </c>
      <c r="X20" s="157">
        <v>0</v>
      </c>
      <c r="Y20" s="157">
        <v>0</v>
      </c>
      <c r="Z20" s="157">
        <v>0</v>
      </c>
      <c r="AA20" s="157">
        <v>0</v>
      </c>
      <c r="AB20" s="157">
        <v>0</v>
      </c>
      <c r="AC20" s="157">
        <v>170663</v>
      </c>
      <c r="AD20" s="165"/>
      <c r="AE20" s="162"/>
      <c r="AF20" s="162"/>
      <c r="AG20" s="162"/>
      <c r="AH20" s="162"/>
      <c r="AI20" s="162"/>
    </row>
    <row r="21" spans="1:35" ht="15" x14ac:dyDescent="0.25">
      <c r="A21" s="166" t="s">
        <v>158</v>
      </c>
      <c r="B21" s="157" t="s">
        <v>324</v>
      </c>
      <c r="C21" s="157">
        <v>170612</v>
      </c>
      <c r="D21" s="157">
        <v>0</v>
      </c>
      <c r="E21" s="157">
        <v>0</v>
      </c>
      <c r="F21" s="157">
        <v>0</v>
      </c>
      <c r="G21" s="157">
        <v>0</v>
      </c>
      <c r="H21" s="157">
        <v>0</v>
      </c>
      <c r="I21" s="157">
        <v>0</v>
      </c>
      <c r="J21" s="157">
        <v>0</v>
      </c>
      <c r="K21" s="163">
        <v>250</v>
      </c>
      <c r="L21" s="163">
        <v>0</v>
      </c>
      <c r="M21" s="164">
        <v>1796249.3601501633</v>
      </c>
      <c r="N21" s="157">
        <v>0</v>
      </c>
      <c r="O21" s="157">
        <v>0</v>
      </c>
      <c r="P21" s="157">
        <v>0</v>
      </c>
      <c r="Q21" s="157">
        <v>0</v>
      </c>
      <c r="R21" s="157">
        <v>0</v>
      </c>
      <c r="S21" s="157">
        <v>0</v>
      </c>
      <c r="T21" s="157">
        <v>0</v>
      </c>
      <c r="U21" s="157">
        <v>0</v>
      </c>
      <c r="V21" s="157">
        <v>0</v>
      </c>
      <c r="W21" s="157">
        <v>0</v>
      </c>
      <c r="X21" s="157">
        <v>0</v>
      </c>
      <c r="Y21" s="157">
        <v>0</v>
      </c>
      <c r="Z21" s="157">
        <v>0</v>
      </c>
      <c r="AA21" s="157">
        <v>0</v>
      </c>
      <c r="AB21" s="157">
        <v>0</v>
      </c>
      <c r="AC21" s="157">
        <v>170612</v>
      </c>
      <c r="AD21" s="165"/>
      <c r="AE21" s="162"/>
      <c r="AF21" s="162"/>
      <c r="AG21" s="162"/>
      <c r="AH21" s="162"/>
      <c r="AI21" s="162"/>
    </row>
    <row r="22" spans="1:35" ht="15" x14ac:dyDescent="0.25">
      <c r="A22" s="166" t="s">
        <v>159</v>
      </c>
      <c r="B22" s="157" t="s">
        <v>325</v>
      </c>
      <c r="C22" s="157">
        <v>170613</v>
      </c>
      <c r="D22" s="157">
        <v>0</v>
      </c>
      <c r="E22" s="157">
        <v>0</v>
      </c>
      <c r="F22" s="157">
        <v>0</v>
      </c>
      <c r="G22" s="157">
        <v>0</v>
      </c>
      <c r="H22" s="157">
        <v>0</v>
      </c>
      <c r="I22" s="157">
        <v>0</v>
      </c>
      <c r="J22" s="157">
        <v>0</v>
      </c>
      <c r="K22" s="163">
        <v>288</v>
      </c>
      <c r="L22" s="163">
        <v>0</v>
      </c>
      <c r="M22" s="164">
        <v>2037029.5933292082</v>
      </c>
      <c r="N22" s="157">
        <v>0</v>
      </c>
      <c r="O22" s="157">
        <v>0</v>
      </c>
      <c r="P22" s="157">
        <v>0</v>
      </c>
      <c r="Q22" s="157">
        <v>0</v>
      </c>
      <c r="R22" s="157">
        <v>0</v>
      </c>
      <c r="S22" s="157">
        <v>0</v>
      </c>
      <c r="T22" s="157">
        <v>0</v>
      </c>
      <c r="U22" s="157">
        <v>0</v>
      </c>
      <c r="V22" s="157">
        <v>0</v>
      </c>
      <c r="W22" s="157">
        <v>0</v>
      </c>
      <c r="X22" s="157">
        <v>0</v>
      </c>
      <c r="Y22" s="157">
        <v>0</v>
      </c>
      <c r="Z22" s="157">
        <v>0</v>
      </c>
      <c r="AA22" s="157">
        <v>0</v>
      </c>
      <c r="AB22" s="157">
        <v>0</v>
      </c>
      <c r="AC22" s="157">
        <v>170613</v>
      </c>
      <c r="AD22" s="165"/>
      <c r="AE22" s="162"/>
      <c r="AF22" s="162"/>
      <c r="AG22" s="162"/>
      <c r="AH22" s="162"/>
      <c r="AI22" s="162"/>
    </row>
    <row r="23" spans="1:35" x14ac:dyDescent="0.2">
      <c r="A23" s="166" t="s">
        <v>212</v>
      </c>
      <c r="B23" s="157" t="s">
        <v>213</v>
      </c>
      <c r="C23" s="157">
        <v>170710</v>
      </c>
      <c r="D23" s="157">
        <v>0</v>
      </c>
      <c r="E23" s="157">
        <v>0</v>
      </c>
      <c r="F23" s="157">
        <v>0</v>
      </c>
      <c r="G23" s="157">
        <v>0</v>
      </c>
      <c r="H23" s="157">
        <v>0</v>
      </c>
      <c r="I23" s="157">
        <v>0</v>
      </c>
      <c r="J23" s="157">
        <v>0</v>
      </c>
      <c r="K23" s="354">
        <v>1178</v>
      </c>
      <c r="L23" s="163">
        <v>0</v>
      </c>
      <c r="M23" s="168">
        <v>9754263.1097489577</v>
      </c>
      <c r="N23" s="157">
        <v>0</v>
      </c>
      <c r="O23" s="157">
        <v>0</v>
      </c>
      <c r="P23" s="157">
        <v>0</v>
      </c>
      <c r="Q23" s="157">
        <v>0</v>
      </c>
      <c r="R23" s="157">
        <v>0</v>
      </c>
      <c r="S23" s="157">
        <v>0</v>
      </c>
      <c r="T23" s="157">
        <v>0</v>
      </c>
      <c r="U23" s="157">
        <v>0</v>
      </c>
      <c r="V23" s="157">
        <v>0</v>
      </c>
      <c r="W23" s="157">
        <v>0</v>
      </c>
      <c r="X23" s="157">
        <v>0</v>
      </c>
      <c r="Y23" s="157">
        <v>0</v>
      </c>
      <c r="Z23" s="157">
        <v>0</v>
      </c>
      <c r="AA23" s="157">
        <v>0</v>
      </c>
      <c r="AB23" s="157">
        <v>0</v>
      </c>
      <c r="AC23" s="157">
        <v>170710</v>
      </c>
      <c r="AD23" s="165"/>
      <c r="AE23" s="162"/>
      <c r="AF23" s="162"/>
      <c r="AG23" s="162"/>
      <c r="AH23" s="162"/>
      <c r="AI23" s="162"/>
    </row>
    <row r="24" spans="1:35" ht="15" x14ac:dyDescent="0.25">
      <c r="A24" s="166" t="s">
        <v>160</v>
      </c>
      <c r="B24" s="157" t="s">
        <v>326</v>
      </c>
      <c r="C24" s="157">
        <v>170614</v>
      </c>
      <c r="D24" s="157">
        <v>0</v>
      </c>
      <c r="E24" s="157">
        <v>0</v>
      </c>
      <c r="F24" s="157">
        <v>0</v>
      </c>
      <c r="G24" s="157">
        <v>0</v>
      </c>
      <c r="H24" s="157">
        <v>0</v>
      </c>
      <c r="I24" s="157">
        <v>0</v>
      </c>
      <c r="J24" s="157">
        <v>0</v>
      </c>
      <c r="K24" s="163">
        <v>349</v>
      </c>
      <c r="L24" s="163">
        <v>0</v>
      </c>
      <c r="M24" s="164">
        <v>2128463.1436688695</v>
      </c>
      <c r="N24" s="157">
        <v>0</v>
      </c>
      <c r="O24" s="157">
        <v>0</v>
      </c>
      <c r="P24" s="157">
        <v>0</v>
      </c>
      <c r="Q24" s="157">
        <v>0</v>
      </c>
      <c r="R24" s="157">
        <v>0</v>
      </c>
      <c r="S24" s="157">
        <v>0</v>
      </c>
      <c r="T24" s="157">
        <v>0</v>
      </c>
      <c r="U24" s="157">
        <v>0</v>
      </c>
      <c r="V24" s="157">
        <v>0</v>
      </c>
      <c r="W24" s="157">
        <v>0</v>
      </c>
      <c r="X24" s="157">
        <v>0</v>
      </c>
      <c r="Y24" s="157">
        <v>0</v>
      </c>
      <c r="Z24" s="157">
        <v>0</v>
      </c>
      <c r="AA24" s="157">
        <v>0</v>
      </c>
      <c r="AB24" s="157">
        <v>0</v>
      </c>
      <c r="AC24" s="157">
        <v>170614</v>
      </c>
      <c r="AD24" s="165"/>
      <c r="AE24" s="162"/>
      <c r="AF24" s="162"/>
      <c r="AG24" s="162"/>
      <c r="AH24" s="162"/>
      <c r="AI24" s="162"/>
    </row>
    <row r="25" spans="1:35" ht="15" x14ac:dyDescent="0.25">
      <c r="A25" s="166" t="s">
        <v>611</v>
      </c>
      <c r="B25" s="157" t="s">
        <v>612</v>
      </c>
      <c r="C25" s="157">
        <v>170614</v>
      </c>
      <c r="D25" s="157">
        <v>0</v>
      </c>
      <c r="E25" s="157">
        <v>0</v>
      </c>
      <c r="F25" s="157">
        <v>0</v>
      </c>
      <c r="G25" s="157">
        <v>0</v>
      </c>
      <c r="H25" s="157">
        <v>0</v>
      </c>
      <c r="I25" s="157">
        <v>0</v>
      </c>
      <c r="J25" s="157">
        <v>0</v>
      </c>
      <c r="K25" s="163">
        <v>763</v>
      </c>
      <c r="L25" s="163">
        <v>0</v>
      </c>
      <c r="M25" s="164">
        <v>5838919.9997110274</v>
      </c>
      <c r="N25" s="157">
        <v>0</v>
      </c>
      <c r="O25" s="157">
        <v>0</v>
      </c>
      <c r="P25" s="157">
        <v>0</v>
      </c>
      <c r="Q25" s="157">
        <v>0</v>
      </c>
      <c r="R25" s="157">
        <v>0</v>
      </c>
      <c r="S25" s="157">
        <v>0</v>
      </c>
      <c r="T25" s="157">
        <v>0</v>
      </c>
      <c r="U25" s="157">
        <v>0</v>
      </c>
      <c r="V25" s="157">
        <v>0</v>
      </c>
      <c r="W25" s="157">
        <v>0</v>
      </c>
      <c r="X25" s="157">
        <v>0</v>
      </c>
      <c r="Y25" s="157">
        <v>0</v>
      </c>
      <c r="Z25" s="157">
        <v>0</v>
      </c>
      <c r="AA25" s="157">
        <v>0</v>
      </c>
      <c r="AB25" s="157">
        <v>0</v>
      </c>
      <c r="AC25" s="157"/>
      <c r="AD25" s="165"/>
      <c r="AE25" s="162"/>
      <c r="AF25" s="162"/>
      <c r="AG25" s="162"/>
      <c r="AH25" s="162"/>
      <c r="AI25" s="162"/>
    </row>
    <row r="26" spans="1:35" ht="15" x14ac:dyDescent="0.25">
      <c r="A26" s="166" t="s">
        <v>161</v>
      </c>
      <c r="B26" s="157" t="s">
        <v>327</v>
      </c>
      <c r="C26" s="157">
        <v>170615</v>
      </c>
      <c r="D26" s="157">
        <v>0</v>
      </c>
      <c r="E26" s="157">
        <v>0</v>
      </c>
      <c r="F26" s="157">
        <v>0</v>
      </c>
      <c r="G26" s="157">
        <v>0</v>
      </c>
      <c r="H26" s="157">
        <v>0</v>
      </c>
      <c r="I26" s="157">
        <v>0</v>
      </c>
      <c r="J26" s="157">
        <v>0</v>
      </c>
      <c r="K26" s="163">
        <v>217</v>
      </c>
      <c r="L26" s="163">
        <v>0</v>
      </c>
      <c r="M26" s="164">
        <v>1544700</v>
      </c>
      <c r="N26" s="157">
        <v>0</v>
      </c>
      <c r="O26" s="157">
        <v>0</v>
      </c>
      <c r="P26" s="157">
        <v>0</v>
      </c>
      <c r="Q26" s="157">
        <v>0</v>
      </c>
      <c r="R26" s="157">
        <v>0</v>
      </c>
      <c r="S26" s="157">
        <v>0</v>
      </c>
      <c r="T26" s="157">
        <v>0</v>
      </c>
      <c r="U26" s="157">
        <v>0</v>
      </c>
      <c r="V26" s="157">
        <v>0</v>
      </c>
      <c r="W26" s="157">
        <v>0</v>
      </c>
      <c r="X26" s="157">
        <v>0</v>
      </c>
      <c r="Y26" s="157">
        <v>0</v>
      </c>
      <c r="Z26" s="157">
        <v>0</v>
      </c>
      <c r="AA26" s="157">
        <v>0</v>
      </c>
      <c r="AB26" s="157">
        <v>0</v>
      </c>
      <c r="AC26" s="157">
        <v>170615</v>
      </c>
      <c r="AD26" s="165"/>
      <c r="AE26" s="162"/>
      <c r="AF26" s="162"/>
      <c r="AG26" s="162"/>
      <c r="AH26" s="162"/>
      <c r="AI26" s="162"/>
    </row>
    <row r="27" spans="1:35" x14ac:dyDescent="0.2">
      <c r="A27" s="166" t="s">
        <v>216</v>
      </c>
      <c r="B27" s="157" t="s">
        <v>217</v>
      </c>
      <c r="C27" s="157">
        <v>170704</v>
      </c>
      <c r="D27" s="157">
        <v>0</v>
      </c>
      <c r="E27" s="157">
        <v>0</v>
      </c>
      <c r="F27" s="157">
        <v>0</v>
      </c>
      <c r="G27" s="157">
        <v>0</v>
      </c>
      <c r="H27" s="157">
        <v>0</v>
      </c>
      <c r="I27" s="157">
        <v>0</v>
      </c>
      <c r="J27" s="157">
        <v>0</v>
      </c>
      <c r="K27" s="355">
        <v>1217</v>
      </c>
      <c r="L27" s="163">
        <v>0</v>
      </c>
      <c r="M27" s="168">
        <v>9326782.3590572905</v>
      </c>
      <c r="N27" s="157">
        <v>0</v>
      </c>
      <c r="O27" s="157">
        <v>0</v>
      </c>
      <c r="P27" s="157">
        <v>0</v>
      </c>
      <c r="Q27" s="157">
        <v>0</v>
      </c>
      <c r="R27" s="157">
        <v>0</v>
      </c>
      <c r="S27" s="157">
        <v>0</v>
      </c>
      <c r="T27" s="157">
        <v>0</v>
      </c>
      <c r="U27" s="157">
        <v>0</v>
      </c>
      <c r="V27" s="157">
        <v>0</v>
      </c>
      <c r="W27" s="157">
        <v>0</v>
      </c>
      <c r="X27" s="157">
        <v>0</v>
      </c>
      <c r="Y27" s="157">
        <v>0</v>
      </c>
      <c r="Z27" s="157">
        <v>0</v>
      </c>
      <c r="AA27" s="157">
        <v>0</v>
      </c>
      <c r="AB27" s="157">
        <v>0</v>
      </c>
      <c r="AC27" s="157">
        <v>170704</v>
      </c>
      <c r="AD27" s="165"/>
      <c r="AE27" s="162"/>
      <c r="AF27" s="162"/>
      <c r="AG27" s="162"/>
      <c r="AH27" s="162"/>
      <c r="AI27" s="162"/>
    </row>
    <row r="28" spans="1:35" x14ac:dyDescent="0.2">
      <c r="A28" s="166" t="s">
        <v>218</v>
      </c>
      <c r="B28" s="157" t="s">
        <v>219</v>
      </c>
      <c r="C28" s="157">
        <v>170705</v>
      </c>
      <c r="D28" s="157">
        <v>0</v>
      </c>
      <c r="E28" s="157">
        <v>0</v>
      </c>
      <c r="F28" s="157">
        <v>0</v>
      </c>
      <c r="G28" s="157">
        <v>0</v>
      </c>
      <c r="H28" s="157">
        <v>0</v>
      </c>
      <c r="I28" s="157">
        <v>0</v>
      </c>
      <c r="J28" s="157">
        <v>0</v>
      </c>
      <c r="K28" s="355">
        <v>1395</v>
      </c>
      <c r="L28" s="163">
        <v>0</v>
      </c>
      <c r="M28" s="168">
        <v>11519943.843799029</v>
      </c>
      <c r="N28" s="157">
        <v>0</v>
      </c>
      <c r="O28" s="157">
        <v>0</v>
      </c>
      <c r="P28" s="157">
        <v>0</v>
      </c>
      <c r="Q28" s="157">
        <v>0</v>
      </c>
      <c r="R28" s="157">
        <v>0</v>
      </c>
      <c r="S28" s="157">
        <v>0</v>
      </c>
      <c r="T28" s="157">
        <v>0</v>
      </c>
      <c r="U28" s="157">
        <v>0</v>
      </c>
      <c r="V28" s="157">
        <v>0</v>
      </c>
      <c r="W28" s="157">
        <v>0</v>
      </c>
      <c r="X28" s="157">
        <v>0</v>
      </c>
      <c r="Y28" s="157">
        <v>0</v>
      </c>
      <c r="Z28" s="157">
        <v>0</v>
      </c>
      <c r="AA28" s="157">
        <v>0</v>
      </c>
      <c r="AB28" s="157">
        <v>0</v>
      </c>
      <c r="AC28" s="157">
        <v>170705</v>
      </c>
      <c r="AD28" s="165"/>
      <c r="AE28" s="162"/>
      <c r="AF28" s="162"/>
      <c r="AG28" s="162"/>
      <c r="AH28" s="162"/>
      <c r="AI28" s="162"/>
    </row>
    <row r="29" spans="1:35" ht="15" x14ac:dyDescent="0.25">
      <c r="A29" s="166" t="s">
        <v>163</v>
      </c>
      <c r="B29" s="157" t="s">
        <v>329</v>
      </c>
      <c r="C29" s="157">
        <v>170617</v>
      </c>
      <c r="D29" s="157">
        <v>0</v>
      </c>
      <c r="E29" s="157">
        <v>0</v>
      </c>
      <c r="F29" s="157">
        <v>0</v>
      </c>
      <c r="G29" s="157">
        <v>0</v>
      </c>
      <c r="H29" s="157">
        <v>0</v>
      </c>
      <c r="I29" s="157">
        <v>0</v>
      </c>
      <c r="J29" s="157">
        <v>0</v>
      </c>
      <c r="K29" s="163">
        <v>601</v>
      </c>
      <c r="L29" s="163">
        <v>0</v>
      </c>
      <c r="M29" s="164">
        <v>3860758.0730783376</v>
      </c>
      <c r="N29" s="157">
        <v>0</v>
      </c>
      <c r="O29" s="157">
        <v>0</v>
      </c>
      <c r="P29" s="157">
        <v>0</v>
      </c>
      <c r="Q29" s="157">
        <v>0</v>
      </c>
      <c r="R29" s="157">
        <v>0</v>
      </c>
      <c r="S29" s="157">
        <v>0</v>
      </c>
      <c r="T29" s="157">
        <v>0</v>
      </c>
      <c r="U29" s="157">
        <v>0</v>
      </c>
      <c r="V29" s="157">
        <v>0</v>
      </c>
      <c r="W29" s="157">
        <v>0</v>
      </c>
      <c r="X29" s="157">
        <v>0</v>
      </c>
      <c r="Y29" s="157">
        <v>0</v>
      </c>
      <c r="Z29" s="157">
        <v>0</v>
      </c>
      <c r="AA29" s="157">
        <v>0</v>
      </c>
      <c r="AB29" s="157">
        <v>0</v>
      </c>
      <c r="AC29" s="157">
        <v>170617</v>
      </c>
      <c r="AD29" s="165"/>
      <c r="AE29" s="162"/>
      <c r="AF29" s="162"/>
      <c r="AG29" s="162"/>
      <c r="AH29" s="162"/>
      <c r="AI29" s="162"/>
    </row>
    <row r="30" spans="1:35" ht="15" x14ac:dyDescent="0.25">
      <c r="A30" s="166" t="s">
        <v>164</v>
      </c>
      <c r="B30" s="157" t="s">
        <v>330</v>
      </c>
      <c r="C30" s="157">
        <v>170618</v>
      </c>
      <c r="D30" s="157">
        <v>0</v>
      </c>
      <c r="E30" s="157">
        <v>0</v>
      </c>
      <c r="F30" s="157">
        <v>0</v>
      </c>
      <c r="G30" s="157">
        <v>0</v>
      </c>
      <c r="H30" s="157">
        <v>0</v>
      </c>
      <c r="I30" s="157">
        <v>0</v>
      </c>
      <c r="J30" s="157">
        <v>0</v>
      </c>
      <c r="K30" s="163">
        <v>899</v>
      </c>
      <c r="L30" s="163">
        <v>0</v>
      </c>
      <c r="M30" s="164">
        <v>4645029.2838725522</v>
      </c>
      <c r="N30" s="157">
        <v>0</v>
      </c>
      <c r="O30" s="157">
        <v>0</v>
      </c>
      <c r="P30" s="157">
        <v>0</v>
      </c>
      <c r="Q30" s="157">
        <v>0</v>
      </c>
      <c r="R30" s="157">
        <v>0</v>
      </c>
      <c r="S30" s="157">
        <v>0</v>
      </c>
      <c r="T30" s="157">
        <v>0</v>
      </c>
      <c r="U30" s="157">
        <v>0</v>
      </c>
      <c r="V30" s="157">
        <v>0</v>
      </c>
      <c r="W30" s="157">
        <v>0</v>
      </c>
      <c r="X30" s="157">
        <v>0</v>
      </c>
      <c r="Y30" s="157">
        <v>0</v>
      </c>
      <c r="Z30" s="157">
        <v>0</v>
      </c>
      <c r="AA30" s="157">
        <v>0</v>
      </c>
      <c r="AB30" s="157">
        <v>0</v>
      </c>
      <c r="AC30" s="157">
        <v>170618</v>
      </c>
      <c r="AD30" s="165"/>
      <c r="AE30" s="162"/>
      <c r="AF30" s="162"/>
      <c r="AG30" s="162"/>
      <c r="AH30" s="162"/>
      <c r="AI30" s="162"/>
    </row>
    <row r="31" spans="1:35" ht="15" x14ac:dyDescent="0.25">
      <c r="A31" s="166" t="s">
        <v>165</v>
      </c>
      <c r="B31" s="157" t="s">
        <v>331</v>
      </c>
      <c r="C31" s="157">
        <v>170619</v>
      </c>
      <c r="D31" s="157">
        <v>0</v>
      </c>
      <c r="E31" s="157">
        <v>0</v>
      </c>
      <c r="F31" s="157">
        <v>0</v>
      </c>
      <c r="G31" s="157">
        <v>0</v>
      </c>
      <c r="H31" s="157">
        <v>0</v>
      </c>
      <c r="I31" s="157">
        <v>0</v>
      </c>
      <c r="J31" s="157">
        <v>0</v>
      </c>
      <c r="K31" s="163">
        <v>836</v>
      </c>
      <c r="L31" s="163">
        <v>0</v>
      </c>
      <c r="M31" s="164">
        <v>5505596.8778748149</v>
      </c>
      <c r="N31" s="157">
        <v>0</v>
      </c>
      <c r="O31" s="157">
        <v>0</v>
      </c>
      <c r="P31" s="157">
        <v>0</v>
      </c>
      <c r="Q31" s="157">
        <v>0</v>
      </c>
      <c r="R31" s="157">
        <v>0</v>
      </c>
      <c r="S31" s="157">
        <v>0</v>
      </c>
      <c r="T31" s="157">
        <v>0</v>
      </c>
      <c r="U31" s="157">
        <v>0</v>
      </c>
      <c r="V31" s="157">
        <v>0</v>
      </c>
      <c r="W31" s="157">
        <v>0</v>
      </c>
      <c r="X31" s="157">
        <v>0</v>
      </c>
      <c r="Y31" s="157">
        <v>0</v>
      </c>
      <c r="Z31" s="157">
        <v>0</v>
      </c>
      <c r="AA31" s="157">
        <v>0</v>
      </c>
      <c r="AB31" s="157">
        <v>0</v>
      </c>
      <c r="AC31" s="157">
        <v>170619</v>
      </c>
      <c r="AD31" s="165"/>
      <c r="AE31" s="162"/>
      <c r="AF31" s="162"/>
      <c r="AG31" s="162"/>
      <c r="AH31" s="162"/>
      <c r="AI31" s="162"/>
    </row>
    <row r="32" spans="1:35" x14ac:dyDescent="0.2">
      <c r="A32" s="166" t="s">
        <v>377</v>
      </c>
      <c r="B32" s="157" t="s">
        <v>391</v>
      </c>
      <c r="C32" s="157">
        <v>0</v>
      </c>
      <c r="D32" s="157">
        <v>0</v>
      </c>
      <c r="E32" s="157">
        <v>0</v>
      </c>
      <c r="F32" s="157">
        <v>0</v>
      </c>
      <c r="G32" s="157">
        <v>0</v>
      </c>
      <c r="H32" s="157">
        <v>0</v>
      </c>
      <c r="I32" s="157">
        <v>0</v>
      </c>
      <c r="J32" s="157">
        <v>0</v>
      </c>
      <c r="K32" s="171"/>
      <c r="L32" s="163">
        <v>0</v>
      </c>
      <c r="M32" s="172">
        <v>0</v>
      </c>
      <c r="N32" s="157">
        <v>0</v>
      </c>
      <c r="O32" s="157">
        <v>0</v>
      </c>
      <c r="P32" s="157">
        <v>0</v>
      </c>
      <c r="Q32" s="157">
        <v>0</v>
      </c>
      <c r="R32" s="157">
        <v>0</v>
      </c>
      <c r="S32" s="157">
        <v>0</v>
      </c>
      <c r="T32" s="157">
        <v>0</v>
      </c>
      <c r="U32" s="157">
        <v>0</v>
      </c>
      <c r="V32" s="157">
        <v>0</v>
      </c>
      <c r="W32" s="157">
        <v>0</v>
      </c>
      <c r="X32" s="157">
        <v>0</v>
      </c>
      <c r="Y32" s="157">
        <v>0</v>
      </c>
      <c r="Z32" s="157">
        <v>0</v>
      </c>
      <c r="AA32" s="157">
        <v>0</v>
      </c>
      <c r="AB32" s="157">
        <v>0</v>
      </c>
      <c r="AC32" s="157">
        <v>0</v>
      </c>
      <c r="AD32" s="165"/>
      <c r="AE32" s="162"/>
      <c r="AF32" s="162"/>
      <c r="AG32" s="162"/>
      <c r="AH32" s="162"/>
      <c r="AI32" s="162"/>
    </row>
    <row r="33" spans="1:35" ht="15" x14ac:dyDescent="0.25">
      <c r="A33" s="166" t="s">
        <v>166</v>
      </c>
      <c r="B33" s="157" t="s">
        <v>332</v>
      </c>
      <c r="C33" s="157">
        <v>170620</v>
      </c>
      <c r="D33" s="157">
        <v>0</v>
      </c>
      <c r="E33" s="157">
        <v>0</v>
      </c>
      <c r="F33" s="157">
        <v>0</v>
      </c>
      <c r="G33" s="157">
        <v>0</v>
      </c>
      <c r="H33" s="157">
        <v>0</v>
      </c>
      <c r="I33" s="157">
        <v>0</v>
      </c>
      <c r="J33" s="157">
        <v>0</v>
      </c>
      <c r="K33" s="163">
        <v>614</v>
      </c>
      <c r="L33" s="163">
        <v>0</v>
      </c>
      <c r="M33" s="164">
        <v>3572638.969756471</v>
      </c>
      <c r="N33" s="157">
        <v>0</v>
      </c>
      <c r="O33" s="157">
        <v>0</v>
      </c>
      <c r="P33" s="157">
        <v>0</v>
      </c>
      <c r="Q33" s="157">
        <v>0</v>
      </c>
      <c r="R33" s="157">
        <v>0</v>
      </c>
      <c r="S33" s="157">
        <v>0</v>
      </c>
      <c r="T33" s="157">
        <v>0</v>
      </c>
      <c r="U33" s="157">
        <v>0</v>
      </c>
      <c r="V33" s="157">
        <v>0</v>
      </c>
      <c r="W33" s="157">
        <v>0</v>
      </c>
      <c r="X33" s="157">
        <v>0</v>
      </c>
      <c r="Y33" s="157">
        <v>0</v>
      </c>
      <c r="Z33" s="157">
        <v>0</v>
      </c>
      <c r="AA33" s="157">
        <v>0</v>
      </c>
      <c r="AB33" s="157">
        <v>0</v>
      </c>
      <c r="AC33" s="157">
        <v>170620</v>
      </c>
      <c r="AD33" s="165"/>
      <c r="AE33" s="162"/>
      <c r="AF33" s="162"/>
      <c r="AG33" s="162"/>
      <c r="AH33" s="162"/>
      <c r="AI33" s="162"/>
    </row>
    <row r="34" spans="1:35" x14ac:dyDescent="0.2">
      <c r="A34" s="166" t="s">
        <v>230</v>
      </c>
      <c r="B34" s="157" t="s">
        <v>394</v>
      </c>
      <c r="C34" s="157">
        <v>170302</v>
      </c>
      <c r="D34" s="157">
        <v>0</v>
      </c>
      <c r="E34" s="157">
        <v>0</v>
      </c>
      <c r="F34" s="157">
        <v>0</v>
      </c>
      <c r="G34" s="157">
        <v>0</v>
      </c>
      <c r="H34" s="157">
        <v>0</v>
      </c>
      <c r="I34" s="157">
        <v>0</v>
      </c>
      <c r="J34" s="157">
        <v>0</v>
      </c>
      <c r="K34" s="171">
        <v>100</v>
      </c>
      <c r="L34" s="163">
        <v>0</v>
      </c>
      <c r="M34" s="172">
        <v>0</v>
      </c>
      <c r="N34" s="157">
        <v>0</v>
      </c>
      <c r="O34" s="157">
        <v>0</v>
      </c>
      <c r="P34" s="157">
        <v>0</v>
      </c>
      <c r="Q34" s="157">
        <v>0</v>
      </c>
      <c r="R34" s="157">
        <v>0</v>
      </c>
      <c r="S34" s="157">
        <v>0</v>
      </c>
      <c r="T34" s="157">
        <v>0</v>
      </c>
      <c r="U34" s="157">
        <v>0</v>
      </c>
      <c r="V34" s="157">
        <v>0</v>
      </c>
      <c r="W34" s="157">
        <v>0</v>
      </c>
      <c r="X34" s="157">
        <v>0</v>
      </c>
      <c r="Y34" s="157">
        <v>0</v>
      </c>
      <c r="Z34" s="157">
        <v>0</v>
      </c>
      <c r="AA34" s="157">
        <v>0</v>
      </c>
      <c r="AB34" s="157">
        <v>0</v>
      </c>
      <c r="AC34" s="157">
        <v>170302</v>
      </c>
      <c r="AD34" s="165"/>
      <c r="AE34" s="162"/>
      <c r="AF34" s="162"/>
      <c r="AG34" s="162"/>
      <c r="AH34" s="162"/>
      <c r="AI34" s="162"/>
    </row>
    <row r="35" spans="1:35" x14ac:dyDescent="0.2">
      <c r="A35" s="166" t="s">
        <v>220</v>
      </c>
      <c r="B35" s="157" t="s">
        <v>221</v>
      </c>
      <c r="C35" s="157">
        <v>170712</v>
      </c>
      <c r="D35" s="157">
        <v>0</v>
      </c>
      <c r="E35" s="157">
        <v>0</v>
      </c>
      <c r="F35" s="157">
        <v>0</v>
      </c>
      <c r="G35" s="157">
        <v>0</v>
      </c>
      <c r="H35" s="157">
        <v>0</v>
      </c>
      <c r="I35" s="157">
        <v>0</v>
      </c>
      <c r="J35" s="157">
        <v>0</v>
      </c>
      <c r="K35" s="163">
        <v>1509</v>
      </c>
      <c r="L35" s="163">
        <v>0</v>
      </c>
      <c r="M35" s="168">
        <v>13434818.56212757</v>
      </c>
      <c r="N35" s="157">
        <v>0</v>
      </c>
      <c r="O35" s="157">
        <v>0</v>
      </c>
      <c r="P35" s="157">
        <v>0</v>
      </c>
      <c r="Q35" s="157">
        <v>0</v>
      </c>
      <c r="R35" s="157">
        <v>0</v>
      </c>
      <c r="S35" s="157">
        <v>0</v>
      </c>
      <c r="T35" s="157">
        <v>0</v>
      </c>
      <c r="U35" s="157">
        <v>0</v>
      </c>
      <c r="V35" s="157">
        <v>0</v>
      </c>
      <c r="W35" s="157">
        <v>0</v>
      </c>
      <c r="X35" s="157">
        <v>0</v>
      </c>
      <c r="Y35" s="157">
        <v>0</v>
      </c>
      <c r="Z35" s="157">
        <v>0</v>
      </c>
      <c r="AA35" s="157">
        <v>0</v>
      </c>
      <c r="AB35" s="157">
        <v>0</v>
      </c>
      <c r="AC35" s="157">
        <v>170712</v>
      </c>
      <c r="AD35" s="165"/>
      <c r="AE35" s="162"/>
      <c r="AF35" s="162"/>
      <c r="AG35" s="162"/>
      <c r="AH35" s="162"/>
      <c r="AI35" s="162"/>
    </row>
    <row r="36" spans="1:35" ht="15" x14ac:dyDescent="0.25">
      <c r="A36" s="166" t="s">
        <v>167</v>
      </c>
      <c r="B36" s="157" t="s">
        <v>333</v>
      </c>
      <c r="C36" s="157">
        <v>170621</v>
      </c>
      <c r="D36" s="157">
        <v>0</v>
      </c>
      <c r="E36" s="157">
        <v>0</v>
      </c>
      <c r="F36" s="157">
        <v>0</v>
      </c>
      <c r="G36" s="157">
        <v>0</v>
      </c>
      <c r="H36" s="157">
        <v>0</v>
      </c>
      <c r="I36" s="157">
        <v>0</v>
      </c>
      <c r="J36" s="157">
        <v>0</v>
      </c>
      <c r="K36" s="163">
        <v>590</v>
      </c>
      <c r="L36" s="163">
        <v>0</v>
      </c>
      <c r="M36" s="164">
        <v>3672595.6058357782</v>
      </c>
      <c r="N36" s="157">
        <v>0</v>
      </c>
      <c r="O36" s="157">
        <v>0</v>
      </c>
      <c r="P36" s="157">
        <v>0</v>
      </c>
      <c r="Q36" s="157">
        <v>0</v>
      </c>
      <c r="R36" s="157">
        <v>0</v>
      </c>
      <c r="S36" s="157">
        <v>0</v>
      </c>
      <c r="T36" s="157">
        <v>0</v>
      </c>
      <c r="U36" s="157">
        <v>0</v>
      </c>
      <c r="V36" s="157">
        <v>0</v>
      </c>
      <c r="W36" s="157">
        <v>0</v>
      </c>
      <c r="X36" s="157">
        <v>0</v>
      </c>
      <c r="Y36" s="157">
        <v>0</v>
      </c>
      <c r="Z36" s="157">
        <v>0</v>
      </c>
      <c r="AA36" s="157">
        <v>0</v>
      </c>
      <c r="AB36" s="157">
        <v>0</v>
      </c>
      <c r="AC36" s="157">
        <v>170621</v>
      </c>
      <c r="AD36" s="165"/>
      <c r="AE36" s="162"/>
      <c r="AF36" s="162"/>
      <c r="AG36" s="162"/>
      <c r="AH36" s="162"/>
      <c r="AI36" s="162"/>
    </row>
    <row r="37" spans="1:35" x14ac:dyDescent="0.2">
      <c r="A37" s="166" t="s">
        <v>378</v>
      </c>
      <c r="B37" s="157" t="s">
        <v>392</v>
      </c>
      <c r="C37" s="157">
        <v>170303</v>
      </c>
      <c r="D37" s="157">
        <v>0</v>
      </c>
      <c r="E37" s="157">
        <v>0</v>
      </c>
      <c r="F37" s="157">
        <v>0</v>
      </c>
      <c r="G37" s="157">
        <v>0</v>
      </c>
      <c r="H37" s="157">
        <v>0</v>
      </c>
      <c r="I37" s="157">
        <v>0</v>
      </c>
      <c r="J37" s="157">
        <v>0</v>
      </c>
      <c r="K37" s="171">
        <v>93</v>
      </c>
      <c r="L37" s="163">
        <v>0</v>
      </c>
      <c r="M37" s="172">
        <v>0</v>
      </c>
      <c r="N37" s="157">
        <v>0</v>
      </c>
      <c r="O37" s="157">
        <v>0</v>
      </c>
      <c r="P37" s="157">
        <v>0</v>
      </c>
      <c r="Q37" s="157">
        <v>0</v>
      </c>
      <c r="R37" s="157">
        <v>0</v>
      </c>
      <c r="S37" s="157">
        <v>0</v>
      </c>
      <c r="T37" s="157">
        <v>0</v>
      </c>
      <c r="U37" s="157">
        <v>0</v>
      </c>
      <c r="V37" s="157">
        <v>0</v>
      </c>
      <c r="W37" s="157">
        <v>0</v>
      </c>
      <c r="X37" s="157">
        <v>0</v>
      </c>
      <c r="Y37" s="157">
        <v>0</v>
      </c>
      <c r="Z37" s="157">
        <v>0</v>
      </c>
      <c r="AA37" s="157">
        <v>0</v>
      </c>
      <c r="AB37" s="157">
        <v>0</v>
      </c>
      <c r="AC37" s="157">
        <v>170303</v>
      </c>
      <c r="AD37" s="165"/>
      <c r="AE37" s="162"/>
      <c r="AF37" s="162"/>
      <c r="AG37" s="162"/>
      <c r="AH37" s="162"/>
      <c r="AI37" s="162"/>
    </row>
    <row r="38" spans="1:35" ht="15" x14ac:dyDescent="0.25">
      <c r="A38" s="166" t="s">
        <v>168</v>
      </c>
      <c r="B38" s="157" t="s">
        <v>334</v>
      </c>
      <c r="C38" s="157">
        <v>170622</v>
      </c>
      <c r="D38" s="157">
        <v>0</v>
      </c>
      <c r="E38" s="157">
        <v>0</v>
      </c>
      <c r="F38" s="157">
        <v>0</v>
      </c>
      <c r="G38" s="157">
        <v>0</v>
      </c>
      <c r="H38" s="157">
        <v>0</v>
      </c>
      <c r="I38" s="157">
        <v>0</v>
      </c>
      <c r="J38" s="157">
        <v>0</v>
      </c>
      <c r="K38" s="163">
        <v>379</v>
      </c>
      <c r="L38" s="163">
        <v>0</v>
      </c>
      <c r="M38" s="164">
        <v>2318246.1917070639</v>
      </c>
      <c r="N38" s="157">
        <v>0</v>
      </c>
      <c r="O38" s="157">
        <v>0</v>
      </c>
      <c r="P38" s="157">
        <v>0</v>
      </c>
      <c r="Q38" s="157">
        <v>0</v>
      </c>
      <c r="R38" s="157">
        <v>0</v>
      </c>
      <c r="S38" s="157">
        <v>0</v>
      </c>
      <c r="T38" s="157">
        <v>0</v>
      </c>
      <c r="U38" s="157">
        <v>0</v>
      </c>
      <c r="V38" s="157">
        <v>0</v>
      </c>
      <c r="W38" s="157">
        <v>0</v>
      </c>
      <c r="X38" s="157">
        <v>0</v>
      </c>
      <c r="Y38" s="157">
        <v>0</v>
      </c>
      <c r="Z38" s="157">
        <v>0</v>
      </c>
      <c r="AA38" s="157">
        <v>0</v>
      </c>
      <c r="AB38" s="157">
        <v>0</v>
      </c>
      <c r="AC38" s="157">
        <v>170622</v>
      </c>
      <c r="AD38" s="165"/>
      <c r="AE38" s="162"/>
      <c r="AF38" s="162"/>
      <c r="AG38" s="162"/>
      <c r="AH38" s="162"/>
      <c r="AI38" s="162"/>
    </row>
    <row r="39" spans="1:35" ht="15" x14ac:dyDescent="0.25">
      <c r="A39" s="166" t="s">
        <v>169</v>
      </c>
      <c r="B39" s="157" t="s">
        <v>335</v>
      </c>
      <c r="C39" s="157">
        <v>170623</v>
      </c>
      <c r="D39" s="157">
        <v>0</v>
      </c>
      <c r="E39" s="157">
        <v>0</v>
      </c>
      <c r="F39" s="157">
        <v>0</v>
      </c>
      <c r="G39" s="157">
        <v>0</v>
      </c>
      <c r="H39" s="157">
        <v>0</v>
      </c>
      <c r="I39" s="157">
        <v>0</v>
      </c>
      <c r="J39" s="157">
        <v>0</v>
      </c>
      <c r="K39" s="329">
        <v>0</v>
      </c>
      <c r="L39" s="163">
        <v>0</v>
      </c>
      <c r="M39" s="164">
        <v>0</v>
      </c>
      <c r="N39" s="157">
        <v>0</v>
      </c>
      <c r="O39" s="157">
        <v>0</v>
      </c>
      <c r="P39" s="157">
        <v>0</v>
      </c>
      <c r="Q39" s="157">
        <v>0</v>
      </c>
      <c r="R39" s="157">
        <v>0</v>
      </c>
      <c r="S39" s="157">
        <v>0</v>
      </c>
      <c r="T39" s="157">
        <v>0</v>
      </c>
      <c r="U39" s="157">
        <v>0</v>
      </c>
      <c r="V39" s="157">
        <v>0</v>
      </c>
      <c r="W39" s="157">
        <v>0</v>
      </c>
      <c r="X39" s="157">
        <v>0</v>
      </c>
      <c r="Y39" s="157">
        <v>0</v>
      </c>
      <c r="Z39" s="157">
        <v>0</v>
      </c>
      <c r="AA39" s="157">
        <v>0</v>
      </c>
      <c r="AB39" s="157">
        <v>0</v>
      </c>
      <c r="AC39" s="157">
        <v>170623</v>
      </c>
      <c r="AD39" s="165"/>
      <c r="AE39" s="165"/>
      <c r="AF39" s="165"/>
      <c r="AG39" s="165"/>
      <c r="AH39" s="165"/>
      <c r="AI39" s="162"/>
    </row>
    <row r="40" spans="1:35" ht="15" x14ac:dyDescent="0.25">
      <c r="A40" s="166" t="s">
        <v>170</v>
      </c>
      <c r="B40" s="157" t="s">
        <v>336</v>
      </c>
      <c r="C40" s="157">
        <v>170624</v>
      </c>
      <c r="D40" s="157">
        <v>0</v>
      </c>
      <c r="E40" s="157">
        <v>0</v>
      </c>
      <c r="F40" s="157">
        <v>0</v>
      </c>
      <c r="G40" s="157">
        <v>0</v>
      </c>
      <c r="H40" s="157">
        <v>0</v>
      </c>
      <c r="I40" s="157">
        <v>0</v>
      </c>
      <c r="J40" s="157">
        <v>0</v>
      </c>
      <c r="K40" s="163">
        <v>346</v>
      </c>
      <c r="L40" s="163">
        <v>0</v>
      </c>
      <c r="M40" s="164">
        <v>2474012.3980758414</v>
      </c>
      <c r="N40" s="157">
        <v>0</v>
      </c>
      <c r="O40" s="157">
        <v>0</v>
      </c>
      <c r="P40" s="157">
        <v>0</v>
      </c>
      <c r="Q40" s="157">
        <v>0</v>
      </c>
      <c r="R40" s="157">
        <v>0</v>
      </c>
      <c r="S40" s="157">
        <v>0</v>
      </c>
      <c r="T40" s="157">
        <v>0</v>
      </c>
      <c r="U40" s="157">
        <v>0</v>
      </c>
      <c r="V40" s="157">
        <v>0</v>
      </c>
      <c r="W40" s="157">
        <v>0</v>
      </c>
      <c r="X40" s="157">
        <v>0</v>
      </c>
      <c r="Y40" s="157">
        <v>0</v>
      </c>
      <c r="Z40" s="157">
        <v>0</v>
      </c>
      <c r="AA40" s="157">
        <v>0</v>
      </c>
      <c r="AB40" s="157">
        <v>0</v>
      </c>
      <c r="AC40" s="157">
        <v>170624</v>
      </c>
      <c r="AD40" s="165"/>
      <c r="AE40" s="162"/>
      <c r="AF40" s="162"/>
      <c r="AG40" s="162"/>
      <c r="AH40" s="162"/>
      <c r="AI40" s="162"/>
    </row>
    <row r="41" spans="1:35" x14ac:dyDescent="0.2">
      <c r="A41" s="166" t="s">
        <v>229</v>
      </c>
      <c r="B41" s="157" t="s">
        <v>393</v>
      </c>
      <c r="C41" s="157">
        <v>170304</v>
      </c>
      <c r="D41" s="157">
        <v>0</v>
      </c>
      <c r="E41" s="157">
        <v>0</v>
      </c>
      <c r="F41" s="157">
        <v>0</v>
      </c>
      <c r="G41" s="157">
        <v>0</v>
      </c>
      <c r="H41" s="157">
        <v>0</v>
      </c>
      <c r="I41" s="157">
        <v>0</v>
      </c>
      <c r="J41" s="157">
        <v>0</v>
      </c>
      <c r="K41" s="171">
        <v>134</v>
      </c>
      <c r="L41" s="163">
        <v>0</v>
      </c>
      <c r="M41" s="172">
        <v>0</v>
      </c>
      <c r="N41" s="157">
        <v>0</v>
      </c>
      <c r="O41" s="157">
        <v>0</v>
      </c>
      <c r="P41" s="157">
        <v>0</v>
      </c>
      <c r="Q41" s="157">
        <v>0</v>
      </c>
      <c r="R41" s="157">
        <v>0</v>
      </c>
      <c r="S41" s="157">
        <v>0</v>
      </c>
      <c r="T41" s="157">
        <v>0</v>
      </c>
      <c r="U41" s="157">
        <v>0</v>
      </c>
      <c r="V41" s="157">
        <v>0</v>
      </c>
      <c r="W41" s="157">
        <v>0</v>
      </c>
      <c r="X41" s="157">
        <v>0</v>
      </c>
      <c r="Y41" s="157">
        <v>0</v>
      </c>
      <c r="Z41" s="157">
        <v>0</v>
      </c>
      <c r="AA41" s="157">
        <v>0</v>
      </c>
      <c r="AB41" s="157">
        <v>0</v>
      </c>
      <c r="AC41" s="157">
        <v>170304</v>
      </c>
      <c r="AD41" s="165"/>
      <c r="AE41" s="162"/>
      <c r="AF41" s="162"/>
      <c r="AG41" s="162"/>
      <c r="AH41" s="162"/>
      <c r="AI41" s="162"/>
    </row>
    <row r="42" spans="1:35" ht="15" x14ac:dyDescent="0.25">
      <c r="A42" s="166" t="s">
        <v>171</v>
      </c>
      <c r="B42" s="157" t="s">
        <v>337</v>
      </c>
      <c r="C42" s="157">
        <v>170625</v>
      </c>
      <c r="D42" s="157">
        <v>0</v>
      </c>
      <c r="E42" s="157">
        <v>0</v>
      </c>
      <c r="F42" s="157">
        <v>0</v>
      </c>
      <c r="G42" s="157">
        <v>0</v>
      </c>
      <c r="H42" s="157">
        <v>0</v>
      </c>
      <c r="I42" s="157">
        <v>0</v>
      </c>
      <c r="J42" s="157">
        <v>0</v>
      </c>
      <c r="K42" s="163">
        <v>322</v>
      </c>
      <c r="L42" s="163">
        <v>0</v>
      </c>
      <c r="M42" s="164">
        <v>1987439.9881218981</v>
      </c>
      <c r="N42" s="157">
        <v>0</v>
      </c>
      <c r="O42" s="157">
        <v>0</v>
      </c>
      <c r="P42" s="157">
        <v>0</v>
      </c>
      <c r="Q42" s="157">
        <v>0</v>
      </c>
      <c r="R42" s="157">
        <v>0</v>
      </c>
      <c r="S42" s="157">
        <v>0</v>
      </c>
      <c r="T42" s="157">
        <v>0</v>
      </c>
      <c r="U42" s="157">
        <v>0</v>
      </c>
      <c r="V42" s="157">
        <v>0</v>
      </c>
      <c r="W42" s="157">
        <v>0</v>
      </c>
      <c r="X42" s="157">
        <v>0</v>
      </c>
      <c r="Y42" s="157">
        <v>0</v>
      </c>
      <c r="Z42" s="157">
        <v>0</v>
      </c>
      <c r="AA42" s="157">
        <v>0</v>
      </c>
      <c r="AB42" s="157">
        <v>0</v>
      </c>
      <c r="AC42" s="157">
        <v>170625</v>
      </c>
      <c r="AD42" s="165"/>
      <c r="AE42" s="162"/>
      <c r="AF42" s="162"/>
      <c r="AG42" s="162"/>
      <c r="AH42" s="162"/>
      <c r="AI42" s="162"/>
    </row>
    <row r="43" spans="1:35" ht="15" x14ac:dyDescent="0.25">
      <c r="A43" s="156" t="s">
        <v>83</v>
      </c>
      <c r="B43" s="157" t="s">
        <v>584</v>
      </c>
      <c r="G43" s="157"/>
      <c r="H43" s="157"/>
      <c r="I43" s="157"/>
      <c r="J43" s="157"/>
      <c r="K43" s="162">
        <v>418</v>
      </c>
      <c r="L43" s="163">
        <v>0</v>
      </c>
      <c r="M43" s="164">
        <v>2367299.094530066</v>
      </c>
      <c r="N43" s="157"/>
      <c r="O43" s="157"/>
      <c r="P43" s="157"/>
      <c r="Q43" s="157"/>
      <c r="R43" s="157"/>
      <c r="S43" s="157"/>
      <c r="T43" s="157"/>
      <c r="U43" s="157"/>
      <c r="V43" s="157"/>
      <c r="W43" s="157"/>
      <c r="X43" s="157"/>
      <c r="Y43" s="157"/>
      <c r="Z43" s="157"/>
      <c r="AA43" s="157"/>
      <c r="AB43" s="157"/>
      <c r="AC43" s="157"/>
      <c r="AD43" s="165"/>
      <c r="AE43" s="162"/>
      <c r="AF43" s="162"/>
      <c r="AG43" s="162"/>
      <c r="AH43" s="162"/>
      <c r="AI43" s="162"/>
    </row>
    <row r="44" spans="1:35" ht="15" x14ac:dyDescent="0.25">
      <c r="A44" s="166" t="s">
        <v>172</v>
      </c>
      <c r="B44" s="157" t="s">
        <v>338</v>
      </c>
      <c r="C44" s="157">
        <v>170626</v>
      </c>
      <c r="D44" s="157">
        <v>0</v>
      </c>
      <c r="E44" s="157">
        <v>0</v>
      </c>
      <c r="F44" s="157">
        <v>0</v>
      </c>
      <c r="G44" s="157">
        <v>0</v>
      </c>
      <c r="H44" s="157">
        <v>0</v>
      </c>
      <c r="I44" s="157">
        <v>0</v>
      </c>
      <c r="J44" s="157">
        <v>0</v>
      </c>
      <c r="K44" s="163">
        <v>615</v>
      </c>
      <c r="L44" s="163">
        <v>0</v>
      </c>
      <c r="M44" s="164">
        <v>3490361.4389859308</v>
      </c>
      <c r="N44" s="157">
        <v>0</v>
      </c>
      <c r="O44" s="157">
        <v>0</v>
      </c>
      <c r="P44" s="157">
        <v>0</v>
      </c>
      <c r="Q44" s="157">
        <v>0</v>
      </c>
      <c r="R44" s="157">
        <v>0</v>
      </c>
      <c r="S44" s="157">
        <v>0</v>
      </c>
      <c r="T44" s="157">
        <v>0</v>
      </c>
      <c r="U44" s="157">
        <v>0</v>
      </c>
      <c r="V44" s="157">
        <v>0</v>
      </c>
      <c r="W44" s="157">
        <v>0</v>
      </c>
      <c r="X44" s="157">
        <v>0</v>
      </c>
      <c r="Y44" s="157">
        <v>0</v>
      </c>
      <c r="Z44" s="157">
        <v>0</v>
      </c>
      <c r="AA44" s="157">
        <v>0</v>
      </c>
      <c r="AB44" s="157">
        <v>0</v>
      </c>
      <c r="AC44" s="157">
        <v>170626</v>
      </c>
      <c r="AD44" s="165"/>
      <c r="AE44" s="162"/>
      <c r="AF44" s="162"/>
      <c r="AG44" s="162"/>
      <c r="AH44" s="162"/>
      <c r="AI44" s="162"/>
    </row>
    <row r="45" spans="1:35" x14ac:dyDescent="0.2">
      <c r="A45" s="166" t="s">
        <v>237</v>
      </c>
      <c r="B45" s="157" t="s">
        <v>238</v>
      </c>
      <c r="C45" s="157">
        <v>174004</v>
      </c>
      <c r="D45" s="157">
        <v>0</v>
      </c>
      <c r="E45" s="157">
        <v>0</v>
      </c>
      <c r="F45" s="157">
        <v>0</v>
      </c>
      <c r="G45" s="157">
        <v>0</v>
      </c>
      <c r="H45" s="157">
        <v>0</v>
      </c>
      <c r="I45" s="157">
        <v>0</v>
      </c>
      <c r="J45" s="157">
        <v>0</v>
      </c>
      <c r="K45" s="171">
        <v>160</v>
      </c>
      <c r="L45" s="163">
        <v>0</v>
      </c>
      <c r="M45" s="172">
        <v>1600000</v>
      </c>
      <c r="N45" s="157">
        <v>0</v>
      </c>
      <c r="O45" s="157">
        <v>0</v>
      </c>
      <c r="P45" s="157">
        <v>0</v>
      </c>
      <c r="Q45" s="157">
        <v>0</v>
      </c>
      <c r="R45" s="157">
        <v>0</v>
      </c>
      <c r="S45" s="157">
        <v>0</v>
      </c>
      <c r="T45" s="157">
        <v>0</v>
      </c>
      <c r="U45" s="157">
        <v>0</v>
      </c>
      <c r="V45" s="157">
        <v>0</v>
      </c>
      <c r="W45" s="157">
        <v>0</v>
      </c>
      <c r="X45" s="157">
        <v>0</v>
      </c>
      <c r="Y45" s="157">
        <v>0</v>
      </c>
      <c r="Z45" s="157">
        <v>0</v>
      </c>
      <c r="AA45" s="157">
        <v>0</v>
      </c>
      <c r="AB45" s="157">
        <v>0</v>
      </c>
      <c r="AC45" s="157">
        <v>174004</v>
      </c>
      <c r="AD45" s="165"/>
      <c r="AE45" s="162"/>
      <c r="AF45" s="162"/>
      <c r="AG45" s="162"/>
      <c r="AH45" s="162"/>
      <c r="AI45" s="162"/>
    </row>
    <row r="46" spans="1:35" ht="15" x14ac:dyDescent="0.25">
      <c r="A46" s="166" t="s">
        <v>173</v>
      </c>
      <c r="B46" s="157" t="s">
        <v>339</v>
      </c>
      <c r="C46" s="157">
        <v>170627</v>
      </c>
      <c r="D46" s="157">
        <v>0</v>
      </c>
      <c r="E46" s="157">
        <v>0</v>
      </c>
      <c r="F46" s="157">
        <v>0</v>
      </c>
      <c r="G46" s="157">
        <v>0</v>
      </c>
      <c r="H46" s="157">
        <v>0</v>
      </c>
      <c r="I46" s="157">
        <v>0</v>
      </c>
      <c r="J46" s="157">
        <v>0</v>
      </c>
      <c r="K46" s="163">
        <v>397</v>
      </c>
      <c r="L46" s="163">
        <v>0</v>
      </c>
      <c r="M46" s="164">
        <v>2711330.2814814183</v>
      </c>
      <c r="N46" s="157">
        <v>0</v>
      </c>
      <c r="O46" s="157">
        <v>0</v>
      </c>
      <c r="P46" s="157">
        <v>0</v>
      </c>
      <c r="Q46" s="157">
        <v>0</v>
      </c>
      <c r="R46" s="157">
        <v>0</v>
      </c>
      <c r="S46" s="157">
        <v>0</v>
      </c>
      <c r="T46" s="157">
        <v>0</v>
      </c>
      <c r="U46" s="157">
        <v>0</v>
      </c>
      <c r="V46" s="157">
        <v>0</v>
      </c>
      <c r="W46" s="157">
        <v>0</v>
      </c>
      <c r="X46" s="157">
        <v>0</v>
      </c>
      <c r="Y46" s="157">
        <v>0</v>
      </c>
      <c r="Z46" s="157">
        <v>0</v>
      </c>
      <c r="AA46" s="157">
        <v>0</v>
      </c>
      <c r="AB46" s="157">
        <v>0</v>
      </c>
      <c r="AC46" s="157">
        <v>170627</v>
      </c>
      <c r="AD46" s="165"/>
      <c r="AE46" s="162"/>
      <c r="AF46" s="162"/>
      <c r="AG46" s="162"/>
      <c r="AH46" s="162"/>
      <c r="AI46" s="162"/>
    </row>
    <row r="47" spans="1:35" ht="15" x14ac:dyDescent="0.25">
      <c r="A47" s="166" t="s">
        <v>174</v>
      </c>
      <c r="B47" s="157" t="s">
        <v>340</v>
      </c>
      <c r="C47" s="157">
        <v>170628</v>
      </c>
      <c r="D47" s="157">
        <v>0</v>
      </c>
      <c r="E47" s="157">
        <v>0</v>
      </c>
      <c r="F47" s="157">
        <v>0</v>
      </c>
      <c r="G47" s="157">
        <v>0</v>
      </c>
      <c r="H47" s="157">
        <v>0</v>
      </c>
      <c r="I47" s="157">
        <v>0</v>
      </c>
      <c r="J47" s="157">
        <v>0</v>
      </c>
      <c r="K47" s="163">
        <v>433</v>
      </c>
      <c r="L47" s="163">
        <v>0</v>
      </c>
      <c r="M47" s="164">
        <v>2623580.3168970044</v>
      </c>
      <c r="N47" s="157">
        <v>0</v>
      </c>
      <c r="O47" s="157">
        <v>0</v>
      </c>
      <c r="P47" s="157">
        <v>0</v>
      </c>
      <c r="Q47" s="157">
        <v>0</v>
      </c>
      <c r="R47" s="157">
        <v>0</v>
      </c>
      <c r="S47" s="157">
        <v>0</v>
      </c>
      <c r="T47" s="157">
        <v>0</v>
      </c>
      <c r="U47" s="157">
        <v>0</v>
      </c>
      <c r="V47" s="157">
        <v>0</v>
      </c>
      <c r="W47" s="157">
        <v>0</v>
      </c>
      <c r="X47" s="157">
        <v>0</v>
      </c>
      <c r="Y47" s="157">
        <v>0</v>
      </c>
      <c r="Z47" s="157">
        <v>0</v>
      </c>
      <c r="AA47" s="157">
        <v>0</v>
      </c>
      <c r="AB47" s="157">
        <v>0</v>
      </c>
      <c r="AC47" s="157">
        <v>170628</v>
      </c>
      <c r="AD47" s="165"/>
      <c r="AE47" s="162"/>
      <c r="AF47" s="162"/>
      <c r="AG47" s="162"/>
      <c r="AH47" s="162"/>
      <c r="AI47" s="162"/>
    </row>
    <row r="48" spans="1:35" ht="15" x14ac:dyDescent="0.25">
      <c r="A48" s="166" t="s">
        <v>175</v>
      </c>
      <c r="B48" s="157" t="s">
        <v>341</v>
      </c>
      <c r="C48" s="157">
        <v>170629</v>
      </c>
      <c r="D48" s="157">
        <v>0</v>
      </c>
      <c r="E48" s="157">
        <v>0</v>
      </c>
      <c r="F48" s="157">
        <v>0</v>
      </c>
      <c r="G48" s="157">
        <v>0</v>
      </c>
      <c r="H48" s="157">
        <v>0</v>
      </c>
      <c r="I48" s="157">
        <v>0</v>
      </c>
      <c r="J48" s="157">
        <v>0</v>
      </c>
      <c r="K48" s="163">
        <v>624</v>
      </c>
      <c r="L48" s="163">
        <v>0</v>
      </c>
      <c r="M48" s="164">
        <v>3195080.9579541218</v>
      </c>
      <c r="N48" s="157">
        <v>0</v>
      </c>
      <c r="O48" s="157">
        <v>0</v>
      </c>
      <c r="P48" s="157">
        <v>0</v>
      </c>
      <c r="Q48" s="157">
        <v>0</v>
      </c>
      <c r="R48" s="157">
        <v>0</v>
      </c>
      <c r="S48" s="157">
        <v>0</v>
      </c>
      <c r="T48" s="157">
        <v>0</v>
      </c>
      <c r="U48" s="157">
        <v>0</v>
      </c>
      <c r="V48" s="157">
        <v>0</v>
      </c>
      <c r="W48" s="157">
        <v>0</v>
      </c>
      <c r="X48" s="157">
        <v>0</v>
      </c>
      <c r="Y48" s="157">
        <v>0</v>
      </c>
      <c r="Z48" s="157">
        <v>0</v>
      </c>
      <c r="AA48" s="157">
        <v>0</v>
      </c>
      <c r="AB48" s="157">
        <v>0</v>
      </c>
      <c r="AC48" s="157">
        <v>170629</v>
      </c>
      <c r="AD48" s="165"/>
      <c r="AE48" s="162"/>
      <c r="AF48" s="162"/>
      <c r="AG48" s="162"/>
      <c r="AH48" s="162"/>
      <c r="AI48" s="162"/>
    </row>
    <row r="49" spans="1:35" x14ac:dyDescent="0.2">
      <c r="A49" s="166" t="s">
        <v>239</v>
      </c>
      <c r="B49" s="157" t="s">
        <v>240</v>
      </c>
      <c r="C49" s="157">
        <v>174005</v>
      </c>
      <c r="D49" s="157">
        <v>0</v>
      </c>
      <c r="E49" s="157">
        <v>0</v>
      </c>
      <c r="F49" s="157">
        <v>0</v>
      </c>
      <c r="G49" s="157">
        <v>0</v>
      </c>
      <c r="H49" s="157">
        <v>0</v>
      </c>
      <c r="I49" s="157">
        <v>0</v>
      </c>
      <c r="J49" s="157">
        <v>0</v>
      </c>
      <c r="K49" s="171">
        <v>174</v>
      </c>
      <c r="L49" s="163">
        <v>0</v>
      </c>
      <c r="M49" s="172">
        <v>1740000</v>
      </c>
      <c r="N49" s="157">
        <v>0</v>
      </c>
      <c r="O49" s="157">
        <v>0</v>
      </c>
      <c r="P49" s="157">
        <v>0</v>
      </c>
      <c r="Q49" s="157">
        <v>0</v>
      </c>
      <c r="R49" s="157">
        <v>0</v>
      </c>
      <c r="S49" s="157">
        <v>0</v>
      </c>
      <c r="T49" s="157">
        <v>0</v>
      </c>
      <c r="U49" s="157">
        <v>0</v>
      </c>
      <c r="V49" s="157">
        <v>0</v>
      </c>
      <c r="W49" s="157">
        <v>0</v>
      </c>
      <c r="X49" s="157">
        <v>0</v>
      </c>
      <c r="Y49" s="157">
        <v>0</v>
      </c>
      <c r="Z49" s="157">
        <v>0</v>
      </c>
      <c r="AA49" s="157">
        <v>0</v>
      </c>
      <c r="AB49" s="157">
        <v>0</v>
      </c>
      <c r="AC49" s="157">
        <v>174005</v>
      </c>
      <c r="AD49" s="165"/>
      <c r="AE49" s="162"/>
      <c r="AF49" s="162"/>
      <c r="AG49" s="162"/>
      <c r="AH49" s="162"/>
      <c r="AI49" s="162"/>
    </row>
    <row r="50" spans="1:35" x14ac:dyDescent="0.2">
      <c r="A50" s="166" t="s">
        <v>376</v>
      </c>
      <c r="B50" s="157" t="s">
        <v>390</v>
      </c>
      <c r="C50" s="157">
        <v>170305</v>
      </c>
      <c r="D50" s="157">
        <v>0</v>
      </c>
      <c r="E50" s="157">
        <v>0</v>
      </c>
      <c r="F50" s="157">
        <v>0</v>
      </c>
      <c r="G50" s="157">
        <v>0</v>
      </c>
      <c r="H50" s="157">
        <v>0</v>
      </c>
      <c r="I50" s="157">
        <v>0</v>
      </c>
      <c r="J50" s="157">
        <v>0</v>
      </c>
      <c r="K50" s="171">
        <v>83</v>
      </c>
      <c r="L50" s="163">
        <v>0</v>
      </c>
      <c r="M50" s="172">
        <v>0</v>
      </c>
      <c r="N50" s="157">
        <v>0</v>
      </c>
      <c r="O50" s="157">
        <v>0</v>
      </c>
      <c r="P50" s="157">
        <v>0</v>
      </c>
      <c r="Q50" s="157">
        <v>0</v>
      </c>
      <c r="R50" s="157">
        <v>0</v>
      </c>
      <c r="S50" s="157">
        <v>0</v>
      </c>
      <c r="T50" s="157">
        <v>0</v>
      </c>
      <c r="U50" s="157">
        <v>0</v>
      </c>
      <c r="V50" s="157">
        <v>0</v>
      </c>
      <c r="W50" s="157">
        <v>0</v>
      </c>
      <c r="X50" s="157">
        <v>0</v>
      </c>
      <c r="Y50" s="157">
        <v>0</v>
      </c>
      <c r="Z50" s="157">
        <v>0</v>
      </c>
      <c r="AA50" s="157">
        <v>0</v>
      </c>
      <c r="AB50" s="157">
        <v>0</v>
      </c>
      <c r="AC50" s="157">
        <v>170305</v>
      </c>
      <c r="AD50" s="165"/>
      <c r="AE50" s="162"/>
      <c r="AF50" s="162"/>
      <c r="AG50" s="162"/>
      <c r="AH50" s="162"/>
      <c r="AI50" s="162"/>
    </row>
    <row r="51" spans="1:35" ht="15" x14ac:dyDescent="0.25">
      <c r="A51" s="166" t="s">
        <v>176</v>
      </c>
      <c r="B51" s="157" t="s">
        <v>342</v>
      </c>
      <c r="C51" s="157">
        <v>170630</v>
      </c>
      <c r="D51" s="157">
        <v>0</v>
      </c>
      <c r="E51" s="157">
        <v>0</v>
      </c>
      <c r="F51" s="157">
        <v>0</v>
      </c>
      <c r="G51" s="157">
        <v>0</v>
      </c>
      <c r="H51" s="157">
        <v>0</v>
      </c>
      <c r="I51" s="157">
        <v>0</v>
      </c>
      <c r="J51" s="157">
        <v>0</v>
      </c>
      <c r="K51" s="163">
        <v>400</v>
      </c>
      <c r="L51" s="163">
        <v>0</v>
      </c>
      <c r="M51" s="164">
        <v>2432046.9521498727</v>
      </c>
      <c r="N51" s="157">
        <v>0</v>
      </c>
      <c r="O51" s="157">
        <v>0</v>
      </c>
      <c r="P51" s="157">
        <v>0</v>
      </c>
      <c r="Q51" s="157">
        <v>0</v>
      </c>
      <c r="R51" s="157">
        <v>0</v>
      </c>
      <c r="S51" s="157">
        <v>0</v>
      </c>
      <c r="T51" s="157">
        <v>0</v>
      </c>
      <c r="U51" s="157">
        <v>0</v>
      </c>
      <c r="V51" s="157">
        <v>0</v>
      </c>
      <c r="W51" s="157">
        <v>0</v>
      </c>
      <c r="X51" s="157">
        <v>0</v>
      </c>
      <c r="Y51" s="157">
        <v>0</v>
      </c>
      <c r="Z51" s="157">
        <v>0</v>
      </c>
      <c r="AA51" s="157">
        <v>0</v>
      </c>
      <c r="AB51" s="157">
        <v>0</v>
      </c>
      <c r="AC51" s="157">
        <v>170630</v>
      </c>
      <c r="AD51" s="165"/>
      <c r="AE51" s="162"/>
      <c r="AF51" s="162"/>
      <c r="AG51" s="162"/>
      <c r="AH51" s="162"/>
      <c r="AI51" s="162"/>
    </row>
    <row r="52" spans="1:35" ht="15" x14ac:dyDescent="0.25">
      <c r="A52" s="166" t="s">
        <v>177</v>
      </c>
      <c r="B52" s="157" t="s">
        <v>343</v>
      </c>
      <c r="C52" s="157">
        <v>170631</v>
      </c>
      <c r="D52" s="157">
        <v>0</v>
      </c>
      <c r="E52" s="157">
        <v>0</v>
      </c>
      <c r="F52" s="157">
        <v>0</v>
      </c>
      <c r="G52" s="157">
        <v>0</v>
      </c>
      <c r="H52" s="157">
        <v>0</v>
      </c>
      <c r="I52" s="157">
        <v>0</v>
      </c>
      <c r="J52" s="157">
        <v>0</v>
      </c>
      <c r="K52" s="163">
        <v>627</v>
      </c>
      <c r="L52" s="163">
        <v>0</v>
      </c>
      <c r="M52" s="164">
        <v>3394220.6045379853</v>
      </c>
      <c r="N52" s="157">
        <v>0</v>
      </c>
      <c r="O52" s="157">
        <v>0</v>
      </c>
      <c r="P52" s="157">
        <v>0</v>
      </c>
      <c r="Q52" s="157">
        <v>0</v>
      </c>
      <c r="R52" s="157">
        <v>0</v>
      </c>
      <c r="S52" s="157">
        <v>0</v>
      </c>
      <c r="T52" s="157">
        <v>0</v>
      </c>
      <c r="U52" s="157">
        <v>0</v>
      </c>
      <c r="V52" s="157">
        <v>0</v>
      </c>
      <c r="W52" s="157">
        <v>0</v>
      </c>
      <c r="X52" s="157">
        <v>0</v>
      </c>
      <c r="Y52" s="157">
        <v>0</v>
      </c>
      <c r="Z52" s="157">
        <v>0</v>
      </c>
      <c r="AA52" s="157">
        <v>0</v>
      </c>
      <c r="AB52" s="157">
        <v>0</v>
      </c>
      <c r="AC52" s="157">
        <v>170631</v>
      </c>
      <c r="AD52" s="165"/>
      <c r="AE52" s="162"/>
      <c r="AF52" s="162"/>
      <c r="AG52" s="162"/>
      <c r="AH52" s="162"/>
      <c r="AI52" s="162"/>
    </row>
    <row r="53" spans="1:35" ht="15" x14ac:dyDescent="0.25">
      <c r="A53" s="166" t="s">
        <v>100</v>
      </c>
      <c r="B53" s="157" t="s">
        <v>344</v>
      </c>
      <c r="C53" s="157">
        <v>170632</v>
      </c>
      <c r="D53" s="157">
        <v>0</v>
      </c>
      <c r="E53" s="157">
        <v>0</v>
      </c>
      <c r="F53" s="157">
        <v>0</v>
      </c>
      <c r="G53" s="157">
        <v>0</v>
      </c>
      <c r="H53" s="157">
        <v>0</v>
      </c>
      <c r="I53" s="157">
        <v>0</v>
      </c>
      <c r="J53" s="157">
        <v>0</v>
      </c>
      <c r="K53" s="163">
        <v>392</v>
      </c>
      <c r="L53" s="163">
        <v>0</v>
      </c>
      <c r="M53" s="164">
        <v>2109212.7035134444</v>
      </c>
      <c r="N53" s="157">
        <v>0</v>
      </c>
      <c r="O53" s="157">
        <v>0</v>
      </c>
      <c r="P53" s="157">
        <v>0</v>
      </c>
      <c r="Q53" s="157">
        <v>0</v>
      </c>
      <c r="R53" s="157">
        <v>0</v>
      </c>
      <c r="S53" s="157">
        <v>0</v>
      </c>
      <c r="T53" s="157">
        <v>0</v>
      </c>
      <c r="U53" s="157">
        <v>0</v>
      </c>
      <c r="V53" s="157">
        <v>0</v>
      </c>
      <c r="W53" s="157">
        <v>0</v>
      </c>
      <c r="X53" s="157">
        <v>0</v>
      </c>
      <c r="Y53" s="157">
        <v>0</v>
      </c>
      <c r="Z53" s="157">
        <v>0</v>
      </c>
      <c r="AA53" s="157">
        <v>0</v>
      </c>
      <c r="AB53" s="157">
        <v>0</v>
      </c>
      <c r="AC53" s="157">
        <v>170632</v>
      </c>
      <c r="AD53" s="165"/>
      <c r="AE53" s="162"/>
      <c r="AF53" s="162"/>
      <c r="AG53" s="162"/>
      <c r="AH53" s="162"/>
      <c r="AI53" s="162"/>
    </row>
    <row r="54" spans="1:35" ht="15" x14ac:dyDescent="0.25">
      <c r="A54" s="156" t="s">
        <v>463</v>
      </c>
      <c r="B54" s="157" t="s">
        <v>838</v>
      </c>
      <c r="C54" s="157">
        <v>170667</v>
      </c>
      <c r="D54" s="157">
        <v>0</v>
      </c>
      <c r="E54" s="157">
        <v>0</v>
      </c>
      <c r="F54" s="157">
        <v>0</v>
      </c>
      <c r="G54" s="157">
        <v>0</v>
      </c>
      <c r="H54" s="157">
        <v>0</v>
      </c>
      <c r="I54" s="157">
        <v>0</v>
      </c>
      <c r="J54" s="157">
        <v>0</v>
      </c>
      <c r="K54" s="163">
        <v>377</v>
      </c>
      <c r="L54" s="163">
        <v>0</v>
      </c>
      <c r="M54" s="164">
        <v>2309140.7462347425</v>
      </c>
      <c r="N54" s="157">
        <v>0</v>
      </c>
      <c r="O54" s="157">
        <v>0</v>
      </c>
      <c r="P54" s="157">
        <v>0</v>
      </c>
      <c r="Q54" s="157">
        <v>0</v>
      </c>
      <c r="R54" s="157">
        <v>0</v>
      </c>
      <c r="S54" s="157">
        <v>0</v>
      </c>
      <c r="T54" s="157">
        <v>0</v>
      </c>
      <c r="U54" s="157">
        <v>0</v>
      </c>
      <c r="V54" s="157">
        <v>0</v>
      </c>
      <c r="W54" s="157">
        <v>0</v>
      </c>
      <c r="X54" s="157">
        <v>0</v>
      </c>
      <c r="Y54" s="157">
        <v>0</v>
      </c>
      <c r="Z54" s="157">
        <v>0</v>
      </c>
      <c r="AA54" s="157">
        <v>0</v>
      </c>
      <c r="AB54" s="157">
        <v>0</v>
      </c>
      <c r="AC54" s="157">
        <v>170667</v>
      </c>
      <c r="AD54" s="165"/>
      <c r="AE54" s="162"/>
      <c r="AF54" s="162"/>
      <c r="AG54" s="162"/>
      <c r="AH54" s="162"/>
      <c r="AI54" s="162"/>
    </row>
    <row r="55" spans="1:35" ht="15" x14ac:dyDescent="0.25">
      <c r="A55" s="166" t="s">
        <v>178</v>
      </c>
      <c r="B55" s="157" t="s">
        <v>345</v>
      </c>
      <c r="C55" s="157">
        <v>170633</v>
      </c>
      <c r="D55" s="157">
        <v>0</v>
      </c>
      <c r="E55" s="157">
        <v>0</v>
      </c>
      <c r="F55" s="157">
        <v>0</v>
      </c>
      <c r="G55" s="157">
        <v>0</v>
      </c>
      <c r="H55" s="157">
        <v>0</v>
      </c>
      <c r="I55" s="157">
        <v>0</v>
      </c>
      <c r="J55" s="157">
        <v>0</v>
      </c>
      <c r="K55" s="163">
        <v>593</v>
      </c>
      <c r="L55" s="163">
        <v>0</v>
      </c>
      <c r="M55" s="164">
        <v>3218703.1909270175</v>
      </c>
      <c r="N55" s="157">
        <v>0</v>
      </c>
      <c r="O55" s="157">
        <v>0</v>
      </c>
      <c r="P55" s="157">
        <v>0</v>
      </c>
      <c r="Q55" s="157">
        <v>0</v>
      </c>
      <c r="R55" s="157">
        <v>0</v>
      </c>
      <c r="S55" s="157">
        <v>0</v>
      </c>
      <c r="T55" s="157">
        <v>0</v>
      </c>
      <c r="U55" s="157">
        <v>0</v>
      </c>
      <c r="V55" s="157">
        <v>0</v>
      </c>
      <c r="W55" s="157">
        <v>0</v>
      </c>
      <c r="X55" s="157">
        <v>0</v>
      </c>
      <c r="Y55" s="157">
        <v>0</v>
      </c>
      <c r="Z55" s="157">
        <v>0</v>
      </c>
      <c r="AA55" s="157">
        <v>0</v>
      </c>
      <c r="AB55" s="157">
        <v>0</v>
      </c>
      <c r="AC55" s="157">
        <v>170633</v>
      </c>
      <c r="AD55" s="165"/>
      <c r="AE55" s="162"/>
      <c r="AF55" s="162"/>
      <c r="AG55" s="162"/>
      <c r="AH55" s="162"/>
      <c r="AI55" s="162"/>
    </row>
    <row r="56" spans="1:35" ht="15" x14ac:dyDescent="0.25">
      <c r="A56" s="166" t="s">
        <v>179</v>
      </c>
      <c r="B56" s="157" t="s">
        <v>346</v>
      </c>
      <c r="C56" s="157">
        <v>170634</v>
      </c>
      <c r="D56" s="157">
        <v>0</v>
      </c>
      <c r="E56" s="157">
        <v>0</v>
      </c>
      <c r="F56" s="157">
        <v>0</v>
      </c>
      <c r="G56" s="157">
        <v>0</v>
      </c>
      <c r="H56" s="157">
        <v>0</v>
      </c>
      <c r="I56" s="157">
        <v>0</v>
      </c>
      <c r="J56" s="157">
        <v>0</v>
      </c>
      <c r="K56" s="163">
        <v>400</v>
      </c>
      <c r="L56" s="163">
        <v>0</v>
      </c>
      <c r="M56" s="164">
        <v>2403272.7345722658</v>
      </c>
      <c r="N56" s="157">
        <v>0</v>
      </c>
      <c r="O56" s="157">
        <v>0</v>
      </c>
      <c r="P56" s="157">
        <v>0</v>
      </c>
      <c r="Q56" s="157">
        <v>0</v>
      </c>
      <c r="R56" s="157">
        <v>0</v>
      </c>
      <c r="S56" s="157">
        <v>0</v>
      </c>
      <c r="T56" s="157">
        <v>0</v>
      </c>
      <c r="U56" s="157">
        <v>0</v>
      </c>
      <c r="V56" s="157">
        <v>0</v>
      </c>
      <c r="W56" s="157">
        <v>0</v>
      </c>
      <c r="X56" s="157">
        <v>0</v>
      </c>
      <c r="Y56" s="157">
        <v>0</v>
      </c>
      <c r="Z56" s="157">
        <v>0</v>
      </c>
      <c r="AA56" s="157">
        <v>0</v>
      </c>
      <c r="AB56" s="157">
        <v>0</v>
      </c>
      <c r="AC56" s="157">
        <v>170634</v>
      </c>
      <c r="AD56" s="165"/>
      <c r="AE56" s="162"/>
      <c r="AF56" s="162"/>
      <c r="AG56" s="162"/>
      <c r="AH56" s="162"/>
      <c r="AI56" s="162"/>
    </row>
    <row r="57" spans="1:35" x14ac:dyDescent="0.2">
      <c r="A57" s="166" t="s">
        <v>222</v>
      </c>
      <c r="B57" s="157" t="s">
        <v>223</v>
      </c>
      <c r="C57" s="157">
        <v>170713</v>
      </c>
      <c r="D57" s="157">
        <v>0</v>
      </c>
      <c r="E57" s="157">
        <v>0</v>
      </c>
      <c r="F57" s="157">
        <v>0</v>
      </c>
      <c r="G57" s="157">
        <v>0</v>
      </c>
      <c r="H57" s="157">
        <v>0</v>
      </c>
      <c r="I57" s="157">
        <v>0</v>
      </c>
      <c r="J57" s="157">
        <v>0</v>
      </c>
      <c r="K57" s="163">
        <v>618</v>
      </c>
      <c r="L57" s="163">
        <v>0</v>
      </c>
      <c r="M57" s="168">
        <v>5802426.9536663564</v>
      </c>
      <c r="N57" s="157">
        <v>0</v>
      </c>
      <c r="O57" s="157">
        <v>0</v>
      </c>
      <c r="P57" s="157">
        <v>0</v>
      </c>
      <c r="Q57" s="157">
        <v>0</v>
      </c>
      <c r="R57" s="157">
        <v>0</v>
      </c>
      <c r="S57" s="157">
        <v>0</v>
      </c>
      <c r="T57" s="157">
        <v>0</v>
      </c>
      <c r="U57" s="157">
        <v>0</v>
      </c>
      <c r="V57" s="157">
        <v>0</v>
      </c>
      <c r="W57" s="157">
        <v>0</v>
      </c>
      <c r="X57" s="157">
        <v>0</v>
      </c>
      <c r="Y57" s="157">
        <v>0</v>
      </c>
      <c r="Z57" s="157">
        <v>0</v>
      </c>
      <c r="AA57" s="157">
        <v>0</v>
      </c>
      <c r="AB57" s="157">
        <v>0</v>
      </c>
      <c r="AC57" s="157">
        <v>170713</v>
      </c>
      <c r="AD57" s="165"/>
      <c r="AE57" s="162"/>
      <c r="AF57" s="162"/>
      <c r="AG57" s="162"/>
      <c r="AH57" s="162"/>
      <c r="AI57" s="162"/>
    </row>
    <row r="58" spans="1:35" ht="15" x14ac:dyDescent="0.25">
      <c r="A58" s="166" t="s">
        <v>180</v>
      </c>
      <c r="B58" s="157" t="s">
        <v>348</v>
      </c>
      <c r="C58" s="157">
        <v>170637</v>
      </c>
      <c r="D58" s="157">
        <v>0</v>
      </c>
      <c r="E58" s="157">
        <v>0</v>
      </c>
      <c r="F58" s="157">
        <v>0</v>
      </c>
      <c r="G58" s="157">
        <v>0</v>
      </c>
      <c r="H58" s="157">
        <v>0</v>
      </c>
      <c r="I58" s="157">
        <v>0</v>
      </c>
      <c r="J58" s="157">
        <v>0</v>
      </c>
      <c r="K58" s="163">
        <v>414</v>
      </c>
      <c r="L58" s="163">
        <v>0</v>
      </c>
      <c r="M58" s="164">
        <v>2335571.3465199466</v>
      </c>
      <c r="N58" s="157">
        <v>0</v>
      </c>
      <c r="O58" s="157">
        <v>0</v>
      </c>
      <c r="P58" s="157">
        <v>0</v>
      </c>
      <c r="Q58" s="157">
        <v>0</v>
      </c>
      <c r="R58" s="157">
        <v>0</v>
      </c>
      <c r="S58" s="157">
        <v>0</v>
      </c>
      <c r="T58" s="157">
        <v>0</v>
      </c>
      <c r="U58" s="157">
        <v>0</v>
      </c>
      <c r="V58" s="157">
        <v>0</v>
      </c>
      <c r="W58" s="157">
        <v>0</v>
      </c>
      <c r="X58" s="157">
        <v>0</v>
      </c>
      <c r="Y58" s="157">
        <v>0</v>
      </c>
      <c r="Z58" s="157">
        <v>0</v>
      </c>
      <c r="AA58" s="157">
        <v>0</v>
      </c>
      <c r="AB58" s="157">
        <v>0</v>
      </c>
      <c r="AC58" s="157">
        <v>170637</v>
      </c>
      <c r="AD58" s="165"/>
      <c r="AE58" s="162"/>
      <c r="AF58" s="162"/>
      <c r="AG58" s="162"/>
      <c r="AH58" s="162"/>
      <c r="AI58" s="162"/>
    </row>
    <row r="59" spans="1:35" ht="15" x14ac:dyDescent="0.25">
      <c r="A59" s="166" t="s">
        <v>181</v>
      </c>
      <c r="B59" s="157" t="s">
        <v>349</v>
      </c>
      <c r="C59" s="157">
        <v>170638</v>
      </c>
      <c r="D59" s="157">
        <v>0</v>
      </c>
      <c r="E59" s="157">
        <v>0</v>
      </c>
      <c r="F59" s="157">
        <v>0</v>
      </c>
      <c r="G59" s="157">
        <v>0</v>
      </c>
      <c r="H59" s="157">
        <v>0</v>
      </c>
      <c r="I59" s="157">
        <v>0</v>
      </c>
      <c r="J59" s="157">
        <v>0</v>
      </c>
      <c r="K59" s="163">
        <v>293</v>
      </c>
      <c r="L59" s="163">
        <v>0</v>
      </c>
      <c r="M59" s="164">
        <v>1920658.0950029476</v>
      </c>
      <c r="N59" s="157">
        <v>0</v>
      </c>
      <c r="O59" s="157">
        <v>0</v>
      </c>
      <c r="P59" s="157">
        <v>0</v>
      </c>
      <c r="Q59" s="157">
        <v>0</v>
      </c>
      <c r="R59" s="157">
        <v>0</v>
      </c>
      <c r="S59" s="157">
        <v>0</v>
      </c>
      <c r="T59" s="157">
        <v>0</v>
      </c>
      <c r="U59" s="157">
        <v>0</v>
      </c>
      <c r="V59" s="157">
        <v>0</v>
      </c>
      <c r="W59" s="157">
        <v>0</v>
      </c>
      <c r="X59" s="157">
        <v>0</v>
      </c>
      <c r="Y59" s="157">
        <v>0</v>
      </c>
      <c r="Z59" s="157">
        <v>0</v>
      </c>
      <c r="AA59" s="157">
        <v>0</v>
      </c>
      <c r="AB59" s="157">
        <v>0</v>
      </c>
      <c r="AC59" s="157">
        <v>170638</v>
      </c>
      <c r="AD59" s="165"/>
      <c r="AE59" s="162"/>
      <c r="AF59" s="162"/>
      <c r="AG59" s="162"/>
      <c r="AH59" s="162"/>
      <c r="AI59" s="162"/>
    </row>
    <row r="60" spans="1:35" ht="15" x14ac:dyDescent="0.25">
      <c r="A60" s="166" t="s">
        <v>182</v>
      </c>
      <c r="B60" s="157" t="s">
        <v>350</v>
      </c>
      <c r="C60" s="157">
        <v>170639</v>
      </c>
      <c r="D60" s="157">
        <v>0</v>
      </c>
      <c r="E60" s="157">
        <v>0</v>
      </c>
      <c r="F60" s="157">
        <v>0</v>
      </c>
      <c r="G60" s="157">
        <v>0</v>
      </c>
      <c r="H60" s="157">
        <v>0</v>
      </c>
      <c r="I60" s="157">
        <v>0</v>
      </c>
      <c r="J60" s="157">
        <v>0</v>
      </c>
      <c r="K60" s="163">
        <v>389</v>
      </c>
      <c r="L60" s="163">
        <v>0</v>
      </c>
      <c r="M60" s="164">
        <v>2300591.7775661265</v>
      </c>
      <c r="N60" s="157">
        <v>0</v>
      </c>
      <c r="O60" s="157">
        <v>0</v>
      </c>
      <c r="P60" s="157">
        <v>0</v>
      </c>
      <c r="Q60" s="157">
        <v>0</v>
      </c>
      <c r="R60" s="157">
        <v>0</v>
      </c>
      <c r="S60" s="157">
        <v>0</v>
      </c>
      <c r="T60" s="157">
        <v>0</v>
      </c>
      <c r="U60" s="157">
        <v>0</v>
      </c>
      <c r="V60" s="157">
        <v>0</v>
      </c>
      <c r="W60" s="157">
        <v>0</v>
      </c>
      <c r="X60" s="157">
        <v>0</v>
      </c>
      <c r="Y60" s="157">
        <v>0</v>
      </c>
      <c r="Z60" s="157">
        <v>0</v>
      </c>
      <c r="AA60" s="157">
        <v>0</v>
      </c>
      <c r="AB60" s="157">
        <v>0</v>
      </c>
      <c r="AC60" s="157">
        <v>170639</v>
      </c>
      <c r="AD60" s="165"/>
      <c r="AE60" s="162"/>
      <c r="AF60" s="162"/>
      <c r="AG60" s="162"/>
      <c r="AH60" s="162"/>
      <c r="AI60" s="162"/>
    </row>
    <row r="61" spans="1:35" ht="15" x14ac:dyDescent="0.25">
      <c r="A61" s="166" t="s">
        <v>183</v>
      </c>
      <c r="B61" s="157" t="s">
        <v>351</v>
      </c>
      <c r="C61" s="157">
        <v>170640</v>
      </c>
      <c r="D61" s="157">
        <v>0</v>
      </c>
      <c r="E61" s="157">
        <v>0</v>
      </c>
      <c r="F61" s="157">
        <v>0</v>
      </c>
      <c r="G61" s="157">
        <v>0</v>
      </c>
      <c r="H61" s="157">
        <v>0</v>
      </c>
      <c r="I61" s="157">
        <v>0</v>
      </c>
      <c r="J61" s="157">
        <v>0</v>
      </c>
      <c r="K61" s="163">
        <v>411</v>
      </c>
      <c r="L61" s="163">
        <v>0</v>
      </c>
      <c r="M61" s="164">
        <v>2491374.7714797938</v>
      </c>
      <c r="N61" s="157">
        <v>0</v>
      </c>
      <c r="O61" s="157">
        <v>0</v>
      </c>
      <c r="P61" s="157">
        <v>0</v>
      </c>
      <c r="Q61" s="157">
        <v>0</v>
      </c>
      <c r="R61" s="157">
        <v>0</v>
      </c>
      <c r="S61" s="157">
        <v>0</v>
      </c>
      <c r="T61" s="157">
        <v>0</v>
      </c>
      <c r="U61" s="157">
        <v>0</v>
      </c>
      <c r="V61" s="157">
        <v>0</v>
      </c>
      <c r="W61" s="157">
        <v>0</v>
      </c>
      <c r="X61" s="157">
        <v>0</v>
      </c>
      <c r="Y61" s="157">
        <v>0</v>
      </c>
      <c r="Z61" s="157">
        <v>0</v>
      </c>
      <c r="AA61" s="157">
        <v>0</v>
      </c>
      <c r="AB61" s="157">
        <v>0</v>
      </c>
      <c r="AC61" s="157">
        <v>170640</v>
      </c>
      <c r="AD61" s="165"/>
      <c r="AE61" s="162"/>
      <c r="AF61" s="162"/>
      <c r="AG61" s="162"/>
      <c r="AH61" s="162"/>
      <c r="AI61" s="162"/>
    </row>
    <row r="62" spans="1:35" ht="15" x14ac:dyDescent="0.25">
      <c r="A62" s="156" t="s">
        <v>433</v>
      </c>
      <c r="B62" s="157" t="s">
        <v>347</v>
      </c>
      <c r="C62" s="157">
        <v>170635</v>
      </c>
      <c r="D62" s="157">
        <v>0</v>
      </c>
      <c r="E62" s="157">
        <v>0</v>
      </c>
      <c r="F62" s="157">
        <v>0</v>
      </c>
      <c r="G62" s="157">
        <v>0</v>
      </c>
      <c r="H62" s="157">
        <v>0</v>
      </c>
      <c r="I62" s="157">
        <v>0</v>
      </c>
      <c r="J62" s="157">
        <v>0</v>
      </c>
      <c r="K62" s="163">
        <v>208</v>
      </c>
      <c r="L62" s="163">
        <v>0</v>
      </c>
      <c r="M62" s="164">
        <v>1489813.1167602066</v>
      </c>
      <c r="N62" s="157">
        <v>0</v>
      </c>
      <c r="O62" s="157">
        <v>0</v>
      </c>
      <c r="P62" s="157">
        <v>0</v>
      </c>
      <c r="Q62" s="157">
        <v>0</v>
      </c>
      <c r="R62" s="157">
        <v>0</v>
      </c>
      <c r="S62" s="157">
        <v>0</v>
      </c>
      <c r="T62" s="157">
        <v>0</v>
      </c>
      <c r="U62" s="157">
        <v>0</v>
      </c>
      <c r="V62" s="157">
        <v>0</v>
      </c>
      <c r="W62" s="157">
        <v>0</v>
      </c>
      <c r="X62" s="157">
        <v>0</v>
      </c>
      <c r="Y62" s="157">
        <v>0</v>
      </c>
      <c r="Z62" s="157">
        <v>0</v>
      </c>
      <c r="AA62" s="157">
        <v>0</v>
      </c>
      <c r="AB62" s="157">
        <v>0</v>
      </c>
      <c r="AC62" s="157">
        <v>170635</v>
      </c>
      <c r="AD62" s="165"/>
      <c r="AE62" s="162"/>
      <c r="AF62" s="162"/>
      <c r="AG62" s="162"/>
      <c r="AH62" s="162"/>
      <c r="AI62" s="162"/>
    </row>
    <row r="63" spans="1:35" ht="15" x14ac:dyDescent="0.25">
      <c r="A63" s="166" t="s">
        <v>184</v>
      </c>
      <c r="B63" s="157" t="s">
        <v>352</v>
      </c>
      <c r="C63" s="157">
        <v>170641</v>
      </c>
      <c r="D63" s="157">
        <v>0</v>
      </c>
      <c r="E63" s="157">
        <v>0</v>
      </c>
      <c r="F63" s="157">
        <v>0</v>
      </c>
      <c r="G63" s="157">
        <v>0</v>
      </c>
      <c r="H63" s="157">
        <v>0</v>
      </c>
      <c r="I63" s="157">
        <v>0</v>
      </c>
      <c r="J63" s="157">
        <v>0</v>
      </c>
      <c r="K63" s="163">
        <v>620</v>
      </c>
      <c r="L63" s="163">
        <v>0</v>
      </c>
      <c r="M63" s="164">
        <v>3813633.4996829312</v>
      </c>
      <c r="N63" s="157">
        <v>0</v>
      </c>
      <c r="O63" s="157">
        <v>0</v>
      </c>
      <c r="P63" s="157">
        <v>0</v>
      </c>
      <c r="Q63" s="157">
        <v>0</v>
      </c>
      <c r="R63" s="157">
        <v>0</v>
      </c>
      <c r="S63" s="157">
        <v>0</v>
      </c>
      <c r="T63" s="157">
        <v>0</v>
      </c>
      <c r="U63" s="157">
        <v>0</v>
      </c>
      <c r="V63" s="157">
        <v>0</v>
      </c>
      <c r="W63" s="157">
        <v>0</v>
      </c>
      <c r="X63" s="157">
        <v>0</v>
      </c>
      <c r="Y63" s="157">
        <v>0</v>
      </c>
      <c r="Z63" s="157">
        <v>0</v>
      </c>
      <c r="AA63" s="157">
        <v>0</v>
      </c>
      <c r="AB63" s="157">
        <v>0</v>
      </c>
      <c r="AC63" s="157">
        <v>170641</v>
      </c>
      <c r="AD63" s="165"/>
      <c r="AE63" s="162"/>
      <c r="AF63" s="162"/>
      <c r="AG63" s="162"/>
      <c r="AH63" s="162"/>
      <c r="AI63" s="162"/>
    </row>
    <row r="64" spans="1:35" ht="15" x14ac:dyDescent="0.25">
      <c r="A64" s="166" t="s">
        <v>185</v>
      </c>
      <c r="B64" s="157" t="s">
        <v>353</v>
      </c>
      <c r="C64" s="157">
        <v>170642</v>
      </c>
      <c r="D64" s="157">
        <v>0</v>
      </c>
      <c r="E64" s="157">
        <v>0</v>
      </c>
      <c r="F64" s="157">
        <v>0</v>
      </c>
      <c r="G64" s="157">
        <v>0</v>
      </c>
      <c r="H64" s="157">
        <v>0</v>
      </c>
      <c r="I64" s="157">
        <v>0</v>
      </c>
      <c r="J64" s="157">
        <v>0</v>
      </c>
      <c r="K64" s="163">
        <v>618</v>
      </c>
      <c r="L64" s="163">
        <v>0</v>
      </c>
      <c r="M64" s="164">
        <v>3767319.4934919332</v>
      </c>
      <c r="N64" s="157">
        <v>0</v>
      </c>
      <c r="O64" s="157">
        <v>0</v>
      </c>
      <c r="P64" s="157">
        <v>0</v>
      </c>
      <c r="Q64" s="157">
        <v>0</v>
      </c>
      <c r="R64" s="157">
        <v>0</v>
      </c>
      <c r="S64" s="157">
        <v>0</v>
      </c>
      <c r="T64" s="157">
        <v>0</v>
      </c>
      <c r="U64" s="157">
        <v>0</v>
      </c>
      <c r="V64" s="157">
        <v>0</v>
      </c>
      <c r="W64" s="157">
        <v>0</v>
      </c>
      <c r="X64" s="157">
        <v>0</v>
      </c>
      <c r="Y64" s="157">
        <v>0</v>
      </c>
      <c r="Z64" s="157">
        <v>0</v>
      </c>
      <c r="AA64" s="157">
        <v>0</v>
      </c>
      <c r="AB64" s="157">
        <v>0</v>
      </c>
      <c r="AC64" s="157">
        <v>170642</v>
      </c>
      <c r="AD64" s="165"/>
      <c r="AE64" s="162"/>
      <c r="AF64" s="162"/>
      <c r="AG64" s="162"/>
      <c r="AH64" s="162"/>
      <c r="AI64" s="162"/>
    </row>
    <row r="65" spans="1:35" ht="15" x14ac:dyDescent="0.25">
      <c r="A65" s="166" t="s">
        <v>186</v>
      </c>
      <c r="B65" s="157" t="s">
        <v>354</v>
      </c>
      <c r="C65" s="157">
        <v>170643</v>
      </c>
      <c r="D65" s="157">
        <v>0</v>
      </c>
      <c r="E65" s="157">
        <v>0</v>
      </c>
      <c r="F65" s="157">
        <v>0</v>
      </c>
      <c r="G65" s="157">
        <v>0</v>
      </c>
      <c r="H65" s="157">
        <v>0</v>
      </c>
      <c r="I65" s="157">
        <v>0</v>
      </c>
      <c r="J65" s="157">
        <v>0</v>
      </c>
      <c r="K65" s="163">
        <v>386</v>
      </c>
      <c r="L65" s="163">
        <v>0</v>
      </c>
      <c r="M65" s="164">
        <v>2169035.1937745237</v>
      </c>
      <c r="N65" s="157">
        <v>0</v>
      </c>
      <c r="O65" s="157">
        <v>0</v>
      </c>
      <c r="P65" s="157">
        <v>0</v>
      </c>
      <c r="Q65" s="157">
        <v>0</v>
      </c>
      <c r="R65" s="157">
        <v>0</v>
      </c>
      <c r="S65" s="157">
        <v>0</v>
      </c>
      <c r="T65" s="157">
        <v>0</v>
      </c>
      <c r="U65" s="157">
        <v>0</v>
      </c>
      <c r="V65" s="157">
        <v>0</v>
      </c>
      <c r="W65" s="157">
        <v>0</v>
      </c>
      <c r="X65" s="157">
        <v>0</v>
      </c>
      <c r="Y65" s="157">
        <v>0</v>
      </c>
      <c r="Z65" s="157">
        <v>0</v>
      </c>
      <c r="AA65" s="157">
        <v>0</v>
      </c>
      <c r="AB65" s="157">
        <v>0</v>
      </c>
      <c r="AC65" s="157">
        <v>170643</v>
      </c>
      <c r="AD65" s="165"/>
      <c r="AE65" s="162"/>
      <c r="AF65" s="162"/>
      <c r="AG65" s="162"/>
      <c r="AH65" s="162"/>
      <c r="AI65" s="162"/>
    </row>
    <row r="66" spans="1:35" x14ac:dyDescent="0.2">
      <c r="A66" s="166" t="s">
        <v>243</v>
      </c>
      <c r="B66" s="157" t="s">
        <v>244</v>
      </c>
      <c r="C66" s="157">
        <v>174007</v>
      </c>
      <c r="D66" s="157">
        <v>0</v>
      </c>
      <c r="E66" s="157">
        <v>0</v>
      </c>
      <c r="F66" s="157">
        <v>0</v>
      </c>
      <c r="G66" s="157">
        <v>0</v>
      </c>
      <c r="H66" s="157">
        <v>0</v>
      </c>
      <c r="I66" s="157">
        <v>0</v>
      </c>
      <c r="J66" s="157">
        <v>0</v>
      </c>
      <c r="K66" s="171">
        <v>168</v>
      </c>
      <c r="L66" s="163">
        <v>0</v>
      </c>
      <c r="M66" s="172">
        <v>1679166.6666666665</v>
      </c>
      <c r="N66" s="157">
        <v>0</v>
      </c>
      <c r="O66" s="157">
        <v>0</v>
      </c>
      <c r="P66" s="157">
        <v>0</v>
      </c>
      <c r="Q66" s="157">
        <v>0</v>
      </c>
      <c r="R66" s="157">
        <v>0</v>
      </c>
      <c r="S66" s="157">
        <v>0</v>
      </c>
      <c r="T66" s="157">
        <v>0</v>
      </c>
      <c r="U66" s="157">
        <v>0</v>
      </c>
      <c r="V66" s="157">
        <v>0</v>
      </c>
      <c r="W66" s="157">
        <v>0</v>
      </c>
      <c r="X66" s="157">
        <v>0</v>
      </c>
      <c r="Y66" s="157">
        <v>0</v>
      </c>
      <c r="Z66" s="157">
        <v>0</v>
      </c>
      <c r="AA66" s="157">
        <v>0</v>
      </c>
      <c r="AB66" s="157">
        <v>0</v>
      </c>
      <c r="AC66" s="157">
        <v>174007</v>
      </c>
      <c r="AD66" s="165"/>
      <c r="AE66" s="162"/>
      <c r="AF66" s="162"/>
      <c r="AG66" s="162"/>
      <c r="AH66" s="162"/>
      <c r="AI66" s="162"/>
    </row>
    <row r="67" spans="1:35" x14ac:dyDescent="0.2">
      <c r="A67" s="166" t="s">
        <v>241</v>
      </c>
      <c r="B67" s="157" t="s">
        <v>242</v>
      </c>
      <c r="C67" s="157">
        <v>174006</v>
      </c>
      <c r="D67" s="157">
        <v>0</v>
      </c>
      <c r="E67" s="157">
        <v>0</v>
      </c>
      <c r="F67" s="157">
        <v>0</v>
      </c>
      <c r="G67" s="157">
        <v>0</v>
      </c>
      <c r="H67" s="157">
        <v>0</v>
      </c>
      <c r="I67" s="157">
        <v>0</v>
      </c>
      <c r="J67" s="157">
        <v>0</v>
      </c>
      <c r="K67" s="171">
        <v>128</v>
      </c>
      <c r="L67" s="163">
        <v>0</v>
      </c>
      <c r="M67" s="172">
        <v>1279166.6666666667</v>
      </c>
      <c r="N67" s="157">
        <v>0</v>
      </c>
      <c r="O67" s="157">
        <v>0</v>
      </c>
      <c r="P67" s="157">
        <v>0</v>
      </c>
      <c r="Q67" s="157">
        <v>0</v>
      </c>
      <c r="R67" s="157">
        <v>0</v>
      </c>
      <c r="S67" s="157">
        <v>0</v>
      </c>
      <c r="T67" s="157">
        <v>0</v>
      </c>
      <c r="U67" s="157">
        <v>0</v>
      </c>
      <c r="V67" s="157">
        <v>0</v>
      </c>
      <c r="W67" s="157">
        <v>0</v>
      </c>
      <c r="X67" s="157">
        <v>0</v>
      </c>
      <c r="Y67" s="157">
        <v>0</v>
      </c>
      <c r="Z67" s="157">
        <v>0</v>
      </c>
      <c r="AA67" s="157">
        <v>0</v>
      </c>
      <c r="AB67" s="157">
        <v>0</v>
      </c>
      <c r="AC67" s="157">
        <v>174006</v>
      </c>
      <c r="AD67" s="165"/>
      <c r="AE67" s="162"/>
      <c r="AF67" s="162"/>
      <c r="AG67" s="162"/>
      <c r="AH67" s="162"/>
      <c r="AI67" s="162"/>
    </row>
    <row r="68" spans="1:35" ht="15" x14ac:dyDescent="0.25">
      <c r="A68" s="166" t="s">
        <v>187</v>
      </c>
      <c r="B68" s="157" t="s">
        <v>355</v>
      </c>
      <c r="C68" s="157">
        <v>170644</v>
      </c>
      <c r="D68" s="157">
        <v>0</v>
      </c>
      <c r="E68" s="157">
        <v>0</v>
      </c>
      <c r="F68" s="157">
        <v>0</v>
      </c>
      <c r="G68" s="157">
        <v>0</v>
      </c>
      <c r="H68" s="157">
        <v>0</v>
      </c>
      <c r="I68" s="157">
        <v>0</v>
      </c>
      <c r="J68" s="157">
        <v>0</v>
      </c>
      <c r="K68" s="163">
        <v>201</v>
      </c>
      <c r="L68" s="163">
        <v>0</v>
      </c>
      <c r="M68" s="164">
        <v>1307973.5453192196</v>
      </c>
      <c r="N68" s="157">
        <v>0</v>
      </c>
      <c r="O68" s="157">
        <v>0</v>
      </c>
      <c r="P68" s="157">
        <v>0</v>
      </c>
      <c r="Q68" s="157">
        <v>0</v>
      </c>
      <c r="R68" s="157">
        <v>0</v>
      </c>
      <c r="S68" s="157">
        <v>0</v>
      </c>
      <c r="T68" s="157">
        <v>0</v>
      </c>
      <c r="U68" s="157">
        <v>0</v>
      </c>
      <c r="V68" s="157">
        <v>0</v>
      </c>
      <c r="W68" s="157">
        <v>0</v>
      </c>
      <c r="X68" s="157">
        <v>0</v>
      </c>
      <c r="Y68" s="157">
        <v>0</v>
      </c>
      <c r="Z68" s="157">
        <v>0</v>
      </c>
      <c r="AA68" s="157">
        <v>0</v>
      </c>
      <c r="AB68" s="157">
        <v>0</v>
      </c>
      <c r="AC68" s="157">
        <v>170644</v>
      </c>
      <c r="AD68" s="165"/>
      <c r="AE68" s="162"/>
      <c r="AF68" s="162"/>
      <c r="AG68" s="162"/>
      <c r="AH68" s="162"/>
      <c r="AI68" s="162"/>
    </row>
    <row r="69" spans="1:35" ht="15" x14ac:dyDescent="0.25">
      <c r="A69" s="166" t="s">
        <v>188</v>
      </c>
      <c r="B69" s="157" t="s">
        <v>356</v>
      </c>
      <c r="C69" s="157">
        <v>170645</v>
      </c>
      <c r="D69" s="157">
        <v>0</v>
      </c>
      <c r="E69" s="157">
        <v>0</v>
      </c>
      <c r="F69" s="157">
        <v>0</v>
      </c>
      <c r="G69" s="157">
        <v>0</v>
      </c>
      <c r="H69" s="157">
        <v>0</v>
      </c>
      <c r="I69" s="157">
        <v>0</v>
      </c>
      <c r="J69" s="157">
        <v>0</v>
      </c>
      <c r="K69" s="163">
        <v>317</v>
      </c>
      <c r="L69" s="163">
        <v>0</v>
      </c>
      <c r="M69" s="164">
        <v>1896161.4086957134</v>
      </c>
      <c r="N69" s="157">
        <v>0</v>
      </c>
      <c r="O69" s="157">
        <v>0</v>
      </c>
      <c r="P69" s="157">
        <v>0</v>
      </c>
      <c r="Q69" s="157">
        <v>0</v>
      </c>
      <c r="R69" s="157">
        <v>0</v>
      </c>
      <c r="S69" s="157">
        <v>0</v>
      </c>
      <c r="T69" s="157">
        <v>0</v>
      </c>
      <c r="U69" s="157">
        <v>0</v>
      </c>
      <c r="V69" s="157">
        <v>0</v>
      </c>
      <c r="W69" s="157">
        <v>0</v>
      </c>
      <c r="X69" s="157">
        <v>0</v>
      </c>
      <c r="Y69" s="157">
        <v>0</v>
      </c>
      <c r="Z69" s="157">
        <v>0</v>
      </c>
      <c r="AA69" s="157">
        <v>0</v>
      </c>
      <c r="AB69" s="157">
        <v>0</v>
      </c>
      <c r="AC69" s="157">
        <v>170645</v>
      </c>
      <c r="AD69" s="162"/>
      <c r="AE69" s="162"/>
      <c r="AF69" s="162"/>
      <c r="AG69" s="162"/>
      <c r="AH69" s="162"/>
      <c r="AI69" s="162"/>
    </row>
    <row r="70" spans="1:35" ht="15" x14ac:dyDescent="0.25">
      <c r="A70" s="166" t="s">
        <v>189</v>
      </c>
      <c r="B70" s="157" t="s">
        <v>357</v>
      </c>
      <c r="C70" s="157">
        <v>170646</v>
      </c>
      <c r="D70" s="157">
        <v>0</v>
      </c>
      <c r="E70" s="157">
        <v>0</v>
      </c>
      <c r="F70" s="157">
        <v>0</v>
      </c>
      <c r="G70" s="157">
        <v>0</v>
      </c>
      <c r="H70" s="157">
        <v>0</v>
      </c>
      <c r="I70" s="157">
        <v>0</v>
      </c>
      <c r="J70" s="157">
        <v>0</v>
      </c>
      <c r="K70" s="163">
        <v>349</v>
      </c>
      <c r="L70" s="163">
        <v>0</v>
      </c>
      <c r="M70" s="164">
        <v>2104638.7321158471</v>
      </c>
      <c r="N70" s="157">
        <v>0</v>
      </c>
      <c r="O70" s="157">
        <v>0</v>
      </c>
      <c r="P70" s="157">
        <v>0</v>
      </c>
      <c r="Q70" s="157">
        <v>0</v>
      </c>
      <c r="R70" s="157">
        <v>0</v>
      </c>
      <c r="S70" s="157">
        <v>0</v>
      </c>
      <c r="T70" s="157">
        <v>0</v>
      </c>
      <c r="U70" s="157">
        <v>0</v>
      </c>
      <c r="V70" s="157">
        <v>0</v>
      </c>
      <c r="W70" s="157">
        <v>0</v>
      </c>
      <c r="X70" s="157">
        <v>0</v>
      </c>
      <c r="Y70" s="157">
        <v>0</v>
      </c>
      <c r="Z70" s="157">
        <v>0</v>
      </c>
      <c r="AA70" s="157">
        <v>0</v>
      </c>
      <c r="AB70" s="157">
        <v>0</v>
      </c>
      <c r="AC70" s="157">
        <v>170646</v>
      </c>
      <c r="AD70" s="162"/>
      <c r="AE70" s="162"/>
      <c r="AF70" s="162"/>
      <c r="AG70" s="162"/>
      <c r="AH70" s="162"/>
      <c r="AI70" s="162"/>
    </row>
    <row r="71" spans="1:35" ht="15" x14ac:dyDescent="0.25">
      <c r="A71" s="166" t="s">
        <v>190</v>
      </c>
      <c r="B71" s="157" t="s">
        <v>358</v>
      </c>
      <c r="C71" s="157">
        <v>170647</v>
      </c>
      <c r="D71" s="157">
        <v>0</v>
      </c>
      <c r="E71" s="157">
        <v>0</v>
      </c>
      <c r="F71" s="157">
        <v>0</v>
      </c>
      <c r="G71" s="157">
        <v>0</v>
      </c>
      <c r="H71" s="157">
        <v>0</v>
      </c>
      <c r="I71" s="157">
        <v>0</v>
      </c>
      <c r="J71" s="157">
        <v>0</v>
      </c>
      <c r="K71" s="163">
        <v>434</v>
      </c>
      <c r="L71" s="163">
        <v>0</v>
      </c>
      <c r="M71" s="164">
        <v>2938310.1315419432</v>
      </c>
      <c r="N71" s="157">
        <v>0</v>
      </c>
      <c r="O71" s="157">
        <v>0</v>
      </c>
      <c r="P71" s="157">
        <v>0</v>
      </c>
      <c r="Q71" s="157">
        <v>0</v>
      </c>
      <c r="R71" s="157">
        <v>0</v>
      </c>
      <c r="S71" s="157">
        <v>0</v>
      </c>
      <c r="T71" s="157">
        <v>0</v>
      </c>
      <c r="U71" s="157">
        <v>0</v>
      </c>
      <c r="V71" s="157">
        <v>0</v>
      </c>
      <c r="W71" s="157">
        <v>0</v>
      </c>
      <c r="X71" s="157">
        <v>0</v>
      </c>
      <c r="Y71" s="157">
        <v>0</v>
      </c>
      <c r="Z71" s="157">
        <v>0</v>
      </c>
      <c r="AA71" s="157">
        <v>0</v>
      </c>
      <c r="AB71" s="157">
        <v>0</v>
      </c>
      <c r="AC71" s="157">
        <v>170647</v>
      </c>
      <c r="AD71" s="162"/>
      <c r="AE71" s="162"/>
      <c r="AF71" s="162"/>
      <c r="AG71" s="162"/>
      <c r="AH71" s="162"/>
      <c r="AI71" s="162"/>
    </row>
    <row r="72" spans="1:35" ht="15" x14ac:dyDescent="0.25">
      <c r="A72" s="166" t="s">
        <v>191</v>
      </c>
      <c r="B72" s="157" t="s">
        <v>359</v>
      </c>
      <c r="C72" s="157">
        <v>170648</v>
      </c>
      <c r="D72" s="157">
        <v>0</v>
      </c>
      <c r="E72" s="157">
        <v>0</v>
      </c>
      <c r="F72" s="157">
        <v>0</v>
      </c>
      <c r="G72" s="157">
        <v>0</v>
      </c>
      <c r="H72" s="157">
        <v>0</v>
      </c>
      <c r="I72" s="157">
        <v>0</v>
      </c>
      <c r="J72" s="157">
        <v>0</v>
      </c>
      <c r="K72" s="163">
        <v>547</v>
      </c>
      <c r="L72" s="163">
        <v>0</v>
      </c>
      <c r="M72" s="164">
        <v>3040675.4599091476</v>
      </c>
      <c r="N72" s="157">
        <v>0</v>
      </c>
      <c r="O72" s="157">
        <v>0</v>
      </c>
      <c r="P72" s="157">
        <v>0</v>
      </c>
      <c r="Q72" s="157">
        <v>0</v>
      </c>
      <c r="R72" s="157">
        <v>0</v>
      </c>
      <c r="S72" s="157">
        <v>0</v>
      </c>
      <c r="T72" s="157">
        <v>0</v>
      </c>
      <c r="U72" s="157">
        <v>0</v>
      </c>
      <c r="V72" s="157">
        <v>0</v>
      </c>
      <c r="W72" s="157">
        <v>0</v>
      </c>
      <c r="X72" s="157">
        <v>0</v>
      </c>
      <c r="Y72" s="157">
        <v>0</v>
      </c>
      <c r="Z72" s="157">
        <v>0</v>
      </c>
      <c r="AA72" s="157">
        <v>0</v>
      </c>
      <c r="AB72" s="157">
        <v>0</v>
      </c>
      <c r="AC72" s="157">
        <v>170648</v>
      </c>
      <c r="AD72" s="162"/>
      <c r="AE72" s="162"/>
      <c r="AF72" s="162"/>
      <c r="AG72" s="162"/>
      <c r="AH72" s="162"/>
      <c r="AI72" s="162"/>
    </row>
    <row r="73" spans="1:35" ht="15" x14ac:dyDescent="0.25">
      <c r="A73" s="166" t="s">
        <v>192</v>
      </c>
      <c r="B73" s="157" t="s">
        <v>360</v>
      </c>
      <c r="C73" s="157">
        <v>170649</v>
      </c>
      <c r="D73" s="157">
        <v>0</v>
      </c>
      <c r="E73" s="157">
        <v>0</v>
      </c>
      <c r="F73" s="157">
        <v>0</v>
      </c>
      <c r="G73" s="157">
        <v>0</v>
      </c>
      <c r="H73" s="157">
        <v>0</v>
      </c>
      <c r="I73" s="157">
        <v>0</v>
      </c>
      <c r="J73" s="157">
        <v>0</v>
      </c>
      <c r="K73" s="163">
        <v>425</v>
      </c>
      <c r="L73" s="163">
        <v>0</v>
      </c>
      <c r="M73" s="164">
        <v>2430419.2146109636</v>
      </c>
      <c r="N73" s="157">
        <v>0</v>
      </c>
      <c r="O73" s="157">
        <v>0</v>
      </c>
      <c r="P73" s="157">
        <v>0</v>
      </c>
      <c r="Q73" s="157">
        <v>0</v>
      </c>
      <c r="R73" s="157">
        <v>0</v>
      </c>
      <c r="S73" s="157">
        <v>0</v>
      </c>
      <c r="T73" s="157">
        <v>0</v>
      </c>
      <c r="U73" s="157">
        <v>0</v>
      </c>
      <c r="V73" s="157">
        <v>0</v>
      </c>
      <c r="W73" s="157">
        <v>0</v>
      </c>
      <c r="X73" s="157">
        <v>0</v>
      </c>
      <c r="Y73" s="157">
        <v>0</v>
      </c>
      <c r="Z73" s="157">
        <v>0</v>
      </c>
      <c r="AA73" s="157">
        <v>0</v>
      </c>
      <c r="AB73" s="157">
        <v>0</v>
      </c>
      <c r="AC73" s="157">
        <v>170649</v>
      </c>
      <c r="AD73" s="162"/>
      <c r="AE73" s="162"/>
      <c r="AF73" s="162"/>
      <c r="AG73" s="162"/>
      <c r="AH73" s="162"/>
      <c r="AI73" s="162"/>
    </row>
    <row r="74" spans="1:35" ht="15" x14ac:dyDescent="0.25">
      <c r="A74" s="166" t="s">
        <v>193</v>
      </c>
      <c r="B74" s="157" t="s">
        <v>361</v>
      </c>
      <c r="C74" s="157">
        <v>170650</v>
      </c>
      <c r="D74" s="157">
        <v>0</v>
      </c>
      <c r="E74" s="157">
        <v>0</v>
      </c>
      <c r="F74" s="157">
        <v>0</v>
      </c>
      <c r="G74" s="157">
        <v>0</v>
      </c>
      <c r="H74" s="157">
        <v>0</v>
      </c>
      <c r="I74" s="157">
        <v>0</v>
      </c>
      <c r="J74" s="157">
        <v>0</v>
      </c>
      <c r="K74" s="163">
        <v>444</v>
      </c>
      <c r="L74" s="163">
        <v>0</v>
      </c>
      <c r="M74" s="164">
        <v>2534424.0790659199</v>
      </c>
      <c r="N74" s="157">
        <v>0</v>
      </c>
      <c r="O74" s="157">
        <v>0</v>
      </c>
      <c r="P74" s="157">
        <v>0</v>
      </c>
      <c r="Q74" s="157">
        <v>0</v>
      </c>
      <c r="R74" s="157">
        <v>0</v>
      </c>
      <c r="S74" s="157">
        <v>0</v>
      </c>
      <c r="T74" s="157">
        <v>0</v>
      </c>
      <c r="U74" s="157">
        <v>0</v>
      </c>
      <c r="V74" s="157">
        <v>0</v>
      </c>
      <c r="W74" s="157">
        <v>0</v>
      </c>
      <c r="X74" s="157">
        <v>0</v>
      </c>
      <c r="Y74" s="157">
        <v>0</v>
      </c>
      <c r="Z74" s="157">
        <v>0</v>
      </c>
      <c r="AA74" s="157">
        <v>0</v>
      </c>
      <c r="AB74" s="157">
        <v>0</v>
      </c>
      <c r="AC74" s="157">
        <v>170650</v>
      </c>
      <c r="AD74" s="162"/>
      <c r="AE74" s="162"/>
      <c r="AF74" s="162"/>
      <c r="AG74" s="162"/>
      <c r="AH74" s="162"/>
      <c r="AI74" s="162"/>
    </row>
    <row r="75" spans="1:35" x14ac:dyDescent="0.2">
      <c r="A75" s="166" t="s">
        <v>194</v>
      </c>
      <c r="B75" s="157" t="s">
        <v>362</v>
      </c>
      <c r="C75" s="157">
        <v>170651</v>
      </c>
      <c r="D75" s="157">
        <v>0</v>
      </c>
      <c r="E75" s="157">
        <v>0</v>
      </c>
      <c r="F75" s="157">
        <v>0</v>
      </c>
      <c r="G75" s="157">
        <v>0</v>
      </c>
      <c r="H75" s="157">
        <v>0</v>
      </c>
      <c r="I75" s="157">
        <v>0</v>
      </c>
      <c r="J75" s="157">
        <v>0</v>
      </c>
      <c r="K75" s="330">
        <v>0</v>
      </c>
      <c r="L75" s="163">
        <v>0</v>
      </c>
      <c r="M75" s="339">
        <v>0</v>
      </c>
      <c r="N75" s="157">
        <v>0</v>
      </c>
      <c r="O75" s="157">
        <v>0</v>
      </c>
      <c r="P75" s="157">
        <v>0</v>
      </c>
      <c r="Q75" s="157">
        <v>0</v>
      </c>
      <c r="R75" s="157">
        <v>0</v>
      </c>
      <c r="S75" s="157">
        <v>0</v>
      </c>
      <c r="T75" s="157">
        <v>0</v>
      </c>
      <c r="U75" s="157">
        <v>0</v>
      </c>
      <c r="V75" s="157">
        <v>0</v>
      </c>
      <c r="W75" s="157">
        <v>0</v>
      </c>
      <c r="X75" s="157">
        <v>0</v>
      </c>
      <c r="Y75" s="157">
        <v>0</v>
      </c>
      <c r="Z75" s="157">
        <v>0</v>
      </c>
      <c r="AA75" s="157">
        <v>0</v>
      </c>
      <c r="AB75" s="157">
        <v>0</v>
      </c>
      <c r="AC75" s="157">
        <v>170651</v>
      </c>
      <c r="AD75" s="162"/>
      <c r="AE75" s="162"/>
      <c r="AF75" s="162"/>
      <c r="AG75" s="162"/>
      <c r="AH75" s="162"/>
      <c r="AI75" s="162"/>
    </row>
    <row r="76" spans="1:35" x14ac:dyDescent="0.2">
      <c r="A76" s="166" t="s">
        <v>195</v>
      </c>
      <c r="B76" s="157" t="s">
        <v>363</v>
      </c>
      <c r="C76" s="157">
        <v>170652</v>
      </c>
      <c r="D76" s="157">
        <v>0</v>
      </c>
      <c r="E76" s="157">
        <v>0</v>
      </c>
      <c r="F76" s="157">
        <v>0</v>
      </c>
      <c r="G76" s="157">
        <v>0</v>
      </c>
      <c r="H76" s="157">
        <v>0</v>
      </c>
      <c r="I76" s="157">
        <v>0</v>
      </c>
      <c r="J76" s="157">
        <v>0</v>
      </c>
      <c r="K76" s="163">
        <v>418</v>
      </c>
      <c r="L76" s="163">
        <v>0</v>
      </c>
      <c r="M76" s="168">
        <v>2444337.080363302</v>
      </c>
      <c r="N76" s="157">
        <v>0</v>
      </c>
      <c r="O76" s="157">
        <v>0</v>
      </c>
      <c r="P76" s="157">
        <v>0</v>
      </c>
      <c r="Q76" s="157">
        <v>0</v>
      </c>
      <c r="R76" s="157">
        <v>0</v>
      </c>
      <c r="S76" s="157">
        <v>0</v>
      </c>
      <c r="T76" s="157">
        <v>0</v>
      </c>
      <c r="U76" s="157">
        <v>0</v>
      </c>
      <c r="V76" s="157">
        <v>0</v>
      </c>
      <c r="W76" s="157">
        <v>0</v>
      </c>
      <c r="X76" s="157">
        <v>0</v>
      </c>
      <c r="Y76" s="157">
        <v>0</v>
      </c>
      <c r="Z76" s="157">
        <v>0</v>
      </c>
      <c r="AA76" s="157">
        <v>0</v>
      </c>
      <c r="AB76" s="157">
        <v>0</v>
      </c>
      <c r="AC76" s="157">
        <v>170652</v>
      </c>
      <c r="AD76" s="162"/>
      <c r="AE76" s="162"/>
      <c r="AF76" s="162"/>
      <c r="AG76" s="162"/>
      <c r="AH76" s="162"/>
      <c r="AI76" s="162"/>
    </row>
    <row r="77" spans="1:35" ht="15" x14ac:dyDescent="0.25">
      <c r="A77" s="166" t="s">
        <v>196</v>
      </c>
      <c r="B77" s="157" t="s">
        <v>364</v>
      </c>
      <c r="C77" s="157">
        <v>170653</v>
      </c>
      <c r="D77" s="157">
        <v>0</v>
      </c>
      <c r="E77" s="157">
        <v>0</v>
      </c>
      <c r="F77" s="157">
        <v>0</v>
      </c>
      <c r="G77" s="157">
        <v>0</v>
      </c>
      <c r="H77" s="157">
        <v>0</v>
      </c>
      <c r="I77" s="157">
        <v>0</v>
      </c>
      <c r="J77" s="157">
        <v>0</v>
      </c>
      <c r="K77" s="163">
        <v>344</v>
      </c>
      <c r="L77" s="163">
        <v>0</v>
      </c>
      <c r="M77" s="164">
        <v>2105440.1150056827</v>
      </c>
      <c r="N77" s="157">
        <v>0</v>
      </c>
      <c r="O77" s="157">
        <v>0</v>
      </c>
      <c r="P77" s="157">
        <v>0</v>
      </c>
      <c r="Q77" s="157">
        <v>0</v>
      </c>
      <c r="R77" s="157">
        <v>0</v>
      </c>
      <c r="S77" s="157">
        <v>0</v>
      </c>
      <c r="T77" s="157">
        <v>0</v>
      </c>
      <c r="U77" s="157">
        <v>0</v>
      </c>
      <c r="V77" s="157">
        <v>0</v>
      </c>
      <c r="W77" s="157">
        <v>0</v>
      </c>
      <c r="X77" s="157">
        <v>0</v>
      </c>
      <c r="Y77" s="157">
        <v>0</v>
      </c>
      <c r="Z77" s="157">
        <v>0</v>
      </c>
      <c r="AA77" s="157">
        <v>0</v>
      </c>
      <c r="AB77" s="157">
        <v>0</v>
      </c>
      <c r="AC77" s="157">
        <v>170653</v>
      </c>
      <c r="AD77" s="162"/>
      <c r="AE77" s="162"/>
      <c r="AF77" s="162"/>
      <c r="AG77" s="162"/>
      <c r="AH77" s="162"/>
      <c r="AI77" s="162"/>
    </row>
    <row r="78" spans="1:35" x14ac:dyDescent="0.2">
      <c r="A78" s="166" t="s">
        <v>231</v>
      </c>
      <c r="B78" s="157" t="s">
        <v>232</v>
      </c>
      <c r="C78" s="157">
        <v>0</v>
      </c>
      <c r="D78" s="157">
        <v>0</v>
      </c>
      <c r="E78" s="157">
        <v>0</v>
      </c>
      <c r="F78" s="157">
        <v>0</v>
      </c>
      <c r="G78" s="157">
        <v>0</v>
      </c>
      <c r="H78" s="157">
        <v>0</v>
      </c>
      <c r="I78" s="157">
        <v>0</v>
      </c>
      <c r="J78" s="157">
        <v>0</v>
      </c>
      <c r="K78" s="337">
        <v>25</v>
      </c>
      <c r="L78" s="163">
        <v>0</v>
      </c>
      <c r="M78" s="172"/>
      <c r="N78" s="157">
        <v>0</v>
      </c>
      <c r="O78" s="157">
        <v>0</v>
      </c>
      <c r="P78" s="157">
        <v>0</v>
      </c>
      <c r="Q78" s="157">
        <v>0</v>
      </c>
      <c r="R78" s="157">
        <v>0</v>
      </c>
      <c r="S78" s="157">
        <v>0</v>
      </c>
      <c r="T78" s="157">
        <v>0</v>
      </c>
      <c r="U78" s="157">
        <v>0</v>
      </c>
      <c r="V78" s="157">
        <v>0</v>
      </c>
      <c r="W78" s="157">
        <v>0</v>
      </c>
      <c r="X78" s="157">
        <v>0</v>
      </c>
      <c r="Y78" s="157">
        <v>0</v>
      </c>
      <c r="Z78" s="157">
        <v>0</v>
      </c>
      <c r="AA78" s="157">
        <v>0</v>
      </c>
      <c r="AB78" s="157">
        <v>0</v>
      </c>
      <c r="AC78" s="157">
        <v>0</v>
      </c>
      <c r="AD78" s="162"/>
      <c r="AE78" s="162"/>
      <c r="AF78" s="162"/>
      <c r="AG78" s="162"/>
      <c r="AH78" s="162"/>
      <c r="AI78" s="162"/>
    </row>
    <row r="79" spans="1:35" x14ac:dyDescent="0.2">
      <c r="A79" s="166" t="s">
        <v>209</v>
      </c>
      <c r="B79" s="157" t="s">
        <v>375</v>
      </c>
      <c r="C79" s="157">
        <v>170702</v>
      </c>
      <c r="D79" s="157">
        <v>0</v>
      </c>
      <c r="E79" s="157">
        <v>0</v>
      </c>
      <c r="F79" s="157">
        <v>0</v>
      </c>
      <c r="G79" s="157">
        <v>0</v>
      </c>
      <c r="H79" s="157">
        <v>0</v>
      </c>
      <c r="I79" s="157">
        <v>0</v>
      </c>
      <c r="J79" s="157">
        <v>0</v>
      </c>
      <c r="K79" s="163">
        <v>1543</v>
      </c>
      <c r="L79" s="163">
        <v>0</v>
      </c>
      <c r="M79" s="168">
        <v>11520903.308267569</v>
      </c>
      <c r="N79" s="157">
        <v>0</v>
      </c>
      <c r="O79" s="157">
        <v>0</v>
      </c>
      <c r="P79" s="157">
        <v>0</v>
      </c>
      <c r="Q79" s="157">
        <v>0</v>
      </c>
      <c r="R79" s="157">
        <v>0</v>
      </c>
      <c r="S79" s="157">
        <v>0</v>
      </c>
      <c r="T79" s="157">
        <v>0</v>
      </c>
      <c r="U79" s="157">
        <v>0</v>
      </c>
      <c r="V79" s="157">
        <v>0</v>
      </c>
      <c r="W79" s="157">
        <v>0</v>
      </c>
      <c r="X79" s="157">
        <v>0</v>
      </c>
      <c r="Y79" s="157">
        <v>0</v>
      </c>
      <c r="Z79" s="157">
        <v>0</v>
      </c>
      <c r="AA79" s="157">
        <v>0</v>
      </c>
      <c r="AB79" s="157">
        <v>0</v>
      </c>
      <c r="AC79" s="157">
        <v>170702</v>
      </c>
      <c r="AD79" s="162"/>
      <c r="AE79" s="162"/>
      <c r="AF79" s="162"/>
      <c r="AG79" s="162"/>
      <c r="AH79" s="162"/>
      <c r="AI79" s="162"/>
    </row>
    <row r="80" spans="1:35" ht="15" x14ac:dyDescent="0.25">
      <c r="A80" s="166" t="s">
        <v>162</v>
      </c>
      <c r="B80" s="157" t="s">
        <v>328</v>
      </c>
      <c r="C80" s="157">
        <v>170616</v>
      </c>
      <c r="D80" s="157">
        <v>0</v>
      </c>
      <c r="E80" s="157">
        <v>0</v>
      </c>
      <c r="F80" s="157">
        <v>0</v>
      </c>
      <c r="G80" s="157">
        <v>0</v>
      </c>
      <c r="H80" s="157">
        <v>0</v>
      </c>
      <c r="I80" s="157">
        <v>0</v>
      </c>
      <c r="J80" s="157">
        <v>0</v>
      </c>
      <c r="K80" s="163">
        <v>372</v>
      </c>
      <c r="L80" s="163">
        <v>0</v>
      </c>
      <c r="M80" s="164">
        <v>2270377.5314124585</v>
      </c>
      <c r="N80" s="157">
        <v>0</v>
      </c>
      <c r="O80" s="157">
        <v>0</v>
      </c>
      <c r="P80" s="157">
        <v>0</v>
      </c>
      <c r="Q80" s="157">
        <v>0</v>
      </c>
      <c r="R80" s="157">
        <v>0</v>
      </c>
      <c r="S80" s="157">
        <v>0</v>
      </c>
      <c r="T80" s="157">
        <v>0</v>
      </c>
      <c r="U80" s="157">
        <v>0</v>
      </c>
      <c r="V80" s="157">
        <v>0</v>
      </c>
      <c r="W80" s="157">
        <v>0</v>
      </c>
      <c r="X80" s="157">
        <v>0</v>
      </c>
      <c r="Y80" s="157">
        <v>0</v>
      </c>
      <c r="Z80" s="157">
        <v>0</v>
      </c>
      <c r="AA80" s="157">
        <v>0</v>
      </c>
      <c r="AB80" s="157">
        <v>0</v>
      </c>
      <c r="AC80" s="157">
        <v>170616</v>
      </c>
      <c r="AD80" s="162"/>
      <c r="AE80" s="162"/>
      <c r="AF80" s="162"/>
      <c r="AG80" s="162"/>
      <c r="AH80" s="162"/>
      <c r="AI80" s="162"/>
    </row>
    <row r="81" spans="1:35" x14ac:dyDescent="0.2">
      <c r="A81" s="166" t="s">
        <v>214</v>
      </c>
      <c r="B81" s="157" t="s">
        <v>215</v>
      </c>
      <c r="C81" s="157">
        <v>170711</v>
      </c>
      <c r="D81" s="157">
        <v>0</v>
      </c>
      <c r="E81" s="157">
        <v>0</v>
      </c>
      <c r="F81" s="157">
        <v>0</v>
      </c>
      <c r="G81" s="157">
        <v>0</v>
      </c>
      <c r="H81" s="157">
        <v>0</v>
      </c>
      <c r="I81" s="157">
        <v>0</v>
      </c>
      <c r="J81" s="157">
        <v>0</v>
      </c>
      <c r="K81" s="163">
        <v>1057</v>
      </c>
      <c r="L81" s="163">
        <v>0</v>
      </c>
      <c r="M81" s="168">
        <v>8752903.3204695452</v>
      </c>
      <c r="N81" s="157">
        <v>0</v>
      </c>
      <c r="O81" s="157">
        <v>0</v>
      </c>
      <c r="P81" s="157">
        <v>0</v>
      </c>
      <c r="Q81" s="157">
        <v>0</v>
      </c>
      <c r="R81" s="157">
        <v>0</v>
      </c>
      <c r="S81" s="157">
        <v>0</v>
      </c>
      <c r="T81" s="157">
        <v>0</v>
      </c>
      <c r="U81" s="157">
        <v>0</v>
      </c>
      <c r="V81" s="157">
        <v>0</v>
      </c>
      <c r="W81" s="157">
        <v>0</v>
      </c>
      <c r="X81" s="157">
        <v>0</v>
      </c>
      <c r="Y81" s="157">
        <v>0</v>
      </c>
      <c r="Z81" s="157">
        <v>0</v>
      </c>
      <c r="AA81" s="157">
        <v>0</v>
      </c>
      <c r="AB81" s="157">
        <v>0</v>
      </c>
      <c r="AC81" s="157">
        <v>170711</v>
      </c>
      <c r="AD81" s="162"/>
      <c r="AE81" s="162"/>
      <c r="AF81" s="162"/>
      <c r="AG81" s="162"/>
      <c r="AH81" s="162"/>
      <c r="AI81" s="162"/>
    </row>
    <row r="82" spans="1:35" ht="15" x14ac:dyDescent="0.25">
      <c r="A82" s="166" t="s">
        <v>197</v>
      </c>
      <c r="B82" s="157" t="s">
        <v>365</v>
      </c>
      <c r="C82" s="157">
        <v>170654</v>
      </c>
      <c r="D82" s="157">
        <v>0</v>
      </c>
      <c r="E82" s="157">
        <v>0</v>
      </c>
      <c r="F82" s="157">
        <v>0</v>
      </c>
      <c r="G82" s="157">
        <v>0</v>
      </c>
      <c r="H82" s="157">
        <v>0</v>
      </c>
      <c r="I82" s="157">
        <v>0</v>
      </c>
      <c r="J82" s="157">
        <v>0</v>
      </c>
      <c r="K82" s="163">
        <v>389</v>
      </c>
      <c r="L82" s="163">
        <v>0</v>
      </c>
      <c r="M82" s="164">
        <v>2368134.6067527588</v>
      </c>
      <c r="N82" s="157">
        <v>0</v>
      </c>
      <c r="O82" s="157">
        <v>0</v>
      </c>
      <c r="P82" s="157">
        <v>0</v>
      </c>
      <c r="Q82" s="157">
        <v>0</v>
      </c>
      <c r="R82" s="157">
        <v>0</v>
      </c>
      <c r="S82" s="157">
        <v>0</v>
      </c>
      <c r="T82" s="157">
        <v>0</v>
      </c>
      <c r="U82" s="157">
        <v>0</v>
      </c>
      <c r="V82" s="157">
        <v>0</v>
      </c>
      <c r="W82" s="157">
        <v>0</v>
      </c>
      <c r="X82" s="157">
        <v>0</v>
      </c>
      <c r="Y82" s="157">
        <v>0</v>
      </c>
      <c r="Z82" s="157">
        <v>0</v>
      </c>
      <c r="AA82" s="157">
        <v>0</v>
      </c>
      <c r="AB82" s="157">
        <v>0</v>
      </c>
      <c r="AC82" s="157">
        <v>170654</v>
      </c>
      <c r="AD82" s="162"/>
      <c r="AE82" s="162"/>
      <c r="AF82" s="162"/>
      <c r="AG82" s="162"/>
      <c r="AH82" s="162"/>
      <c r="AI82" s="162"/>
    </row>
    <row r="83" spans="1:35" ht="15" x14ac:dyDescent="0.25">
      <c r="A83" s="166" t="s">
        <v>198</v>
      </c>
      <c r="B83" s="157" t="s">
        <v>366</v>
      </c>
      <c r="C83" s="157">
        <v>170655</v>
      </c>
      <c r="D83" s="157">
        <v>0</v>
      </c>
      <c r="E83" s="157">
        <v>0</v>
      </c>
      <c r="F83" s="157">
        <v>0</v>
      </c>
      <c r="G83" s="157">
        <v>0</v>
      </c>
      <c r="H83" s="157">
        <v>0</v>
      </c>
      <c r="I83" s="157">
        <v>0</v>
      </c>
      <c r="J83" s="157">
        <v>0</v>
      </c>
      <c r="K83" s="163">
        <v>373</v>
      </c>
      <c r="L83" s="163">
        <v>0</v>
      </c>
      <c r="M83" s="164">
        <v>2283867.4806757234</v>
      </c>
      <c r="N83" s="157">
        <v>0</v>
      </c>
      <c r="O83" s="157">
        <v>0</v>
      </c>
      <c r="P83" s="157">
        <v>0</v>
      </c>
      <c r="Q83" s="157">
        <v>0</v>
      </c>
      <c r="R83" s="157">
        <v>0</v>
      </c>
      <c r="S83" s="157">
        <v>0</v>
      </c>
      <c r="T83" s="157">
        <v>0</v>
      </c>
      <c r="U83" s="157">
        <v>0</v>
      </c>
      <c r="V83" s="157">
        <v>0</v>
      </c>
      <c r="W83" s="157">
        <v>0</v>
      </c>
      <c r="X83" s="157">
        <v>0</v>
      </c>
      <c r="Y83" s="157">
        <v>0</v>
      </c>
      <c r="Z83" s="157">
        <v>0</v>
      </c>
      <c r="AA83" s="157">
        <v>0</v>
      </c>
      <c r="AB83" s="157">
        <v>0</v>
      </c>
      <c r="AC83" s="157">
        <v>170655</v>
      </c>
      <c r="AD83" s="162"/>
      <c r="AE83" s="162"/>
      <c r="AF83" s="162"/>
      <c r="AG83" s="162"/>
      <c r="AH83" s="162"/>
      <c r="AI83" s="162"/>
    </row>
    <row r="84" spans="1:35" x14ac:dyDescent="0.2">
      <c r="A84" s="166" t="s">
        <v>224</v>
      </c>
      <c r="B84" s="157" t="s">
        <v>225</v>
      </c>
      <c r="C84" s="157">
        <v>170706</v>
      </c>
      <c r="D84" s="157">
        <v>0</v>
      </c>
      <c r="E84" s="157">
        <v>0</v>
      </c>
      <c r="F84" s="157">
        <v>0</v>
      </c>
      <c r="G84" s="157">
        <v>0</v>
      </c>
      <c r="H84" s="157">
        <v>0</v>
      </c>
      <c r="I84" s="157">
        <v>0</v>
      </c>
      <c r="J84" s="157">
        <v>0</v>
      </c>
      <c r="K84" s="162">
        <v>998</v>
      </c>
      <c r="L84" s="163">
        <v>0</v>
      </c>
      <c r="M84" s="168">
        <v>7674539.8336818274</v>
      </c>
      <c r="N84" s="157">
        <v>0</v>
      </c>
      <c r="O84" s="157">
        <v>0</v>
      </c>
      <c r="P84" s="157">
        <v>0</v>
      </c>
      <c r="Q84" s="157">
        <v>0</v>
      </c>
      <c r="R84" s="157">
        <v>0</v>
      </c>
      <c r="S84" s="157">
        <v>0</v>
      </c>
      <c r="T84" s="157">
        <v>0</v>
      </c>
      <c r="U84" s="157">
        <v>0</v>
      </c>
      <c r="V84" s="157">
        <v>0</v>
      </c>
      <c r="W84" s="157">
        <v>0</v>
      </c>
      <c r="X84" s="157">
        <v>0</v>
      </c>
      <c r="Y84" s="157">
        <v>0</v>
      </c>
      <c r="Z84" s="157">
        <v>0</v>
      </c>
      <c r="AA84" s="157">
        <v>0</v>
      </c>
      <c r="AB84" s="157">
        <v>0</v>
      </c>
      <c r="AC84" s="157">
        <v>170706</v>
      </c>
      <c r="AD84" s="162"/>
      <c r="AE84" s="162"/>
      <c r="AF84" s="162"/>
      <c r="AG84" s="162"/>
      <c r="AH84" s="162"/>
      <c r="AI84" s="162"/>
    </row>
    <row r="85" spans="1:35" ht="15" x14ac:dyDescent="0.25">
      <c r="A85" s="166" t="s">
        <v>199</v>
      </c>
      <c r="B85" s="157" t="s">
        <v>367</v>
      </c>
      <c r="C85" s="157">
        <v>170656</v>
      </c>
      <c r="D85" s="157">
        <v>0</v>
      </c>
      <c r="E85" s="157">
        <v>0</v>
      </c>
      <c r="F85" s="157">
        <v>0</v>
      </c>
      <c r="G85" s="157">
        <v>0</v>
      </c>
      <c r="H85" s="157">
        <v>0</v>
      </c>
      <c r="I85" s="157">
        <v>0</v>
      </c>
      <c r="J85" s="157">
        <v>0</v>
      </c>
      <c r="K85" s="163">
        <v>403</v>
      </c>
      <c r="L85" s="163">
        <v>0</v>
      </c>
      <c r="M85" s="164">
        <v>2444281.5846685031</v>
      </c>
      <c r="N85" s="157">
        <v>0</v>
      </c>
      <c r="O85" s="157">
        <v>0</v>
      </c>
      <c r="P85" s="157">
        <v>0</v>
      </c>
      <c r="Q85" s="157">
        <v>0</v>
      </c>
      <c r="R85" s="157">
        <v>0</v>
      </c>
      <c r="S85" s="157">
        <v>0</v>
      </c>
      <c r="T85" s="157">
        <v>0</v>
      </c>
      <c r="U85" s="157">
        <v>0</v>
      </c>
      <c r="V85" s="157">
        <v>0</v>
      </c>
      <c r="W85" s="157">
        <v>0</v>
      </c>
      <c r="X85" s="157">
        <v>0</v>
      </c>
      <c r="Y85" s="157">
        <v>0</v>
      </c>
      <c r="Z85" s="157">
        <v>0</v>
      </c>
      <c r="AA85" s="157">
        <v>0</v>
      </c>
      <c r="AB85" s="157">
        <v>0</v>
      </c>
      <c r="AC85" s="157">
        <v>170656</v>
      </c>
      <c r="AD85" s="162"/>
      <c r="AE85" s="162"/>
      <c r="AF85" s="162"/>
      <c r="AG85" s="162"/>
      <c r="AH85" s="162"/>
      <c r="AI85" s="162"/>
    </row>
    <row r="86" spans="1:35" ht="15" x14ac:dyDescent="0.25">
      <c r="A86" s="166" t="s">
        <v>200</v>
      </c>
      <c r="B86" s="157" t="s">
        <v>368</v>
      </c>
      <c r="C86" s="157">
        <v>170657</v>
      </c>
      <c r="D86" s="157">
        <v>0</v>
      </c>
      <c r="E86" s="157">
        <v>0</v>
      </c>
      <c r="F86" s="157">
        <v>0</v>
      </c>
      <c r="G86" s="157">
        <v>0</v>
      </c>
      <c r="H86" s="157">
        <v>0</v>
      </c>
      <c r="I86" s="157">
        <v>0</v>
      </c>
      <c r="J86" s="157">
        <v>0</v>
      </c>
      <c r="K86" s="163">
        <v>193</v>
      </c>
      <c r="L86" s="163">
        <v>0</v>
      </c>
      <c r="M86" s="164">
        <v>1400208.5276523801</v>
      </c>
      <c r="N86" s="157">
        <v>0</v>
      </c>
      <c r="O86" s="157">
        <v>0</v>
      </c>
      <c r="P86" s="157">
        <v>0</v>
      </c>
      <c r="Q86" s="157">
        <v>0</v>
      </c>
      <c r="R86" s="157">
        <v>0</v>
      </c>
      <c r="S86" s="157">
        <v>0</v>
      </c>
      <c r="T86" s="157">
        <v>0</v>
      </c>
      <c r="U86" s="157">
        <v>0</v>
      </c>
      <c r="V86" s="157">
        <v>0</v>
      </c>
      <c r="W86" s="157">
        <v>0</v>
      </c>
      <c r="X86" s="157">
        <v>0</v>
      </c>
      <c r="Y86" s="157">
        <v>0</v>
      </c>
      <c r="Z86" s="157">
        <v>0</v>
      </c>
      <c r="AA86" s="157">
        <v>0</v>
      </c>
      <c r="AB86" s="157">
        <v>0</v>
      </c>
      <c r="AC86" s="157">
        <v>170657</v>
      </c>
      <c r="AD86" s="162"/>
      <c r="AE86" s="162"/>
      <c r="AF86" s="162"/>
      <c r="AG86" s="162"/>
      <c r="AH86" s="162"/>
      <c r="AI86" s="162"/>
    </row>
    <row r="87" spans="1:35" x14ac:dyDescent="0.2">
      <c r="A87" s="166" t="s">
        <v>226</v>
      </c>
      <c r="B87" s="157" t="s">
        <v>227</v>
      </c>
      <c r="C87" s="157">
        <v>170707</v>
      </c>
      <c r="D87" s="157">
        <v>0</v>
      </c>
      <c r="E87" s="157">
        <v>0</v>
      </c>
      <c r="F87" s="157">
        <v>0</v>
      </c>
      <c r="G87" s="157">
        <v>0</v>
      </c>
      <c r="H87" s="157">
        <v>0</v>
      </c>
      <c r="I87" s="157">
        <v>0</v>
      </c>
      <c r="J87" s="157">
        <v>0</v>
      </c>
      <c r="K87" s="163">
        <v>1210</v>
      </c>
      <c r="L87" s="163">
        <v>0</v>
      </c>
      <c r="M87" s="168">
        <v>10147557.174549133</v>
      </c>
      <c r="N87" s="157">
        <v>0</v>
      </c>
      <c r="O87" s="157">
        <v>0</v>
      </c>
      <c r="P87" s="157">
        <v>0</v>
      </c>
      <c r="Q87" s="157">
        <v>0</v>
      </c>
      <c r="R87" s="157">
        <v>0</v>
      </c>
      <c r="S87" s="157">
        <v>0</v>
      </c>
      <c r="T87" s="157">
        <v>0</v>
      </c>
      <c r="U87" s="157">
        <v>0</v>
      </c>
      <c r="V87" s="157">
        <v>0</v>
      </c>
      <c r="W87" s="157">
        <v>0</v>
      </c>
      <c r="X87" s="157">
        <v>0</v>
      </c>
      <c r="Y87" s="157">
        <v>0</v>
      </c>
      <c r="Z87" s="157">
        <v>0</v>
      </c>
      <c r="AA87" s="157">
        <v>0</v>
      </c>
      <c r="AB87" s="157">
        <v>0</v>
      </c>
      <c r="AC87" s="157">
        <v>170707</v>
      </c>
      <c r="AD87" s="162"/>
      <c r="AE87" s="162"/>
      <c r="AF87" s="162"/>
      <c r="AG87" s="162"/>
      <c r="AH87" s="162"/>
      <c r="AI87" s="162"/>
    </row>
    <row r="88" spans="1:35" ht="15" x14ac:dyDescent="0.25">
      <c r="A88" s="166" t="s">
        <v>201</v>
      </c>
      <c r="B88" s="157" t="s">
        <v>369</v>
      </c>
      <c r="C88" s="157">
        <v>170658</v>
      </c>
      <c r="D88" s="157">
        <v>0</v>
      </c>
      <c r="E88" s="157">
        <v>0</v>
      </c>
      <c r="F88" s="157">
        <v>0</v>
      </c>
      <c r="G88" s="157">
        <v>0</v>
      </c>
      <c r="H88" s="157">
        <v>0</v>
      </c>
      <c r="I88" s="157">
        <v>0</v>
      </c>
      <c r="J88" s="157">
        <v>0</v>
      </c>
      <c r="K88" s="163">
        <v>627</v>
      </c>
      <c r="L88" s="163">
        <v>0</v>
      </c>
      <c r="M88" s="164">
        <v>4062775</v>
      </c>
      <c r="N88" s="157">
        <v>0</v>
      </c>
      <c r="O88" s="157">
        <v>0</v>
      </c>
      <c r="P88" s="157">
        <v>0</v>
      </c>
      <c r="Q88" s="157">
        <v>0</v>
      </c>
      <c r="R88" s="157">
        <v>0</v>
      </c>
      <c r="S88" s="157">
        <v>0</v>
      </c>
      <c r="T88" s="157">
        <v>0</v>
      </c>
      <c r="U88" s="157">
        <v>0</v>
      </c>
      <c r="V88" s="157">
        <v>0</v>
      </c>
      <c r="W88" s="157">
        <v>0</v>
      </c>
      <c r="X88" s="157">
        <v>0</v>
      </c>
      <c r="Y88" s="157">
        <v>0</v>
      </c>
      <c r="Z88" s="157">
        <v>0</v>
      </c>
      <c r="AA88" s="157">
        <v>0</v>
      </c>
      <c r="AB88" s="157">
        <v>0</v>
      </c>
      <c r="AC88" s="157">
        <v>170658</v>
      </c>
      <c r="AD88" s="162"/>
      <c r="AG88" s="162"/>
      <c r="AH88" s="162"/>
      <c r="AI88" s="162"/>
    </row>
    <row r="89" spans="1:35" x14ac:dyDescent="0.2">
      <c r="A89" s="166" t="s">
        <v>228</v>
      </c>
      <c r="B89" s="170" t="s">
        <v>389</v>
      </c>
      <c r="C89" s="157">
        <v>0</v>
      </c>
      <c r="D89" s="157">
        <v>0</v>
      </c>
      <c r="E89" s="157">
        <v>0</v>
      </c>
      <c r="F89" s="157">
        <v>0</v>
      </c>
      <c r="G89" s="157">
        <v>0</v>
      </c>
      <c r="H89" s="157">
        <v>0</v>
      </c>
      <c r="I89" s="157">
        <v>0</v>
      </c>
      <c r="J89" s="157">
        <v>0</v>
      </c>
      <c r="K89" s="171">
        <v>0</v>
      </c>
      <c r="L89" s="163">
        <v>0</v>
      </c>
      <c r="M89" s="168"/>
      <c r="N89" s="157">
        <v>0</v>
      </c>
      <c r="O89" s="157">
        <v>0</v>
      </c>
      <c r="P89" s="157">
        <v>0</v>
      </c>
      <c r="Q89" s="157">
        <v>0</v>
      </c>
      <c r="R89" s="157">
        <v>0</v>
      </c>
      <c r="S89" s="157">
        <v>0</v>
      </c>
      <c r="T89" s="157">
        <v>0</v>
      </c>
      <c r="U89" s="157">
        <v>0</v>
      </c>
      <c r="V89" s="157">
        <v>0</v>
      </c>
      <c r="W89" s="157">
        <v>0</v>
      </c>
      <c r="X89" s="157">
        <v>0</v>
      </c>
      <c r="Y89" s="157">
        <v>0</v>
      </c>
      <c r="Z89" s="157">
        <v>0</v>
      </c>
      <c r="AA89" s="157">
        <v>0</v>
      </c>
      <c r="AB89" s="157">
        <v>0</v>
      </c>
      <c r="AC89" s="157">
        <v>170708</v>
      </c>
      <c r="AD89" s="162"/>
      <c r="AE89" s="162"/>
      <c r="AF89" s="162"/>
      <c r="AG89" s="162"/>
      <c r="AH89" s="162"/>
      <c r="AI89" s="162"/>
    </row>
    <row r="90" spans="1:35" ht="15" x14ac:dyDescent="0.25">
      <c r="A90" s="166" t="s">
        <v>202</v>
      </c>
      <c r="B90" s="157" t="s">
        <v>370</v>
      </c>
      <c r="C90" s="157">
        <v>170659</v>
      </c>
      <c r="D90" s="157">
        <v>0</v>
      </c>
      <c r="E90" s="157">
        <v>0</v>
      </c>
      <c r="F90" s="157">
        <v>0</v>
      </c>
      <c r="G90" s="157">
        <v>0</v>
      </c>
      <c r="H90" s="157">
        <v>0</v>
      </c>
      <c r="I90" s="157">
        <v>0</v>
      </c>
      <c r="J90" s="157">
        <v>0</v>
      </c>
      <c r="K90" s="163">
        <v>417</v>
      </c>
      <c r="L90" s="163">
        <v>0</v>
      </c>
      <c r="M90" s="164">
        <v>2637439.7990673203</v>
      </c>
      <c r="N90" s="157">
        <v>0</v>
      </c>
      <c r="O90" s="157">
        <v>0</v>
      </c>
      <c r="P90" s="157">
        <v>0</v>
      </c>
      <c r="Q90" s="157">
        <v>0</v>
      </c>
      <c r="R90" s="157">
        <v>0</v>
      </c>
      <c r="S90" s="157">
        <v>0</v>
      </c>
      <c r="T90" s="157">
        <v>0</v>
      </c>
      <c r="U90" s="157">
        <v>0</v>
      </c>
      <c r="V90" s="157">
        <v>0</v>
      </c>
      <c r="W90" s="157">
        <v>0</v>
      </c>
      <c r="X90" s="157">
        <v>0</v>
      </c>
      <c r="Y90" s="157">
        <v>0</v>
      </c>
      <c r="Z90" s="157">
        <v>0</v>
      </c>
      <c r="AA90" s="157">
        <v>0</v>
      </c>
      <c r="AB90" s="157">
        <v>0</v>
      </c>
      <c r="AC90" s="157">
        <v>170659</v>
      </c>
      <c r="AD90" s="162"/>
      <c r="AE90" s="162"/>
      <c r="AF90" s="162"/>
      <c r="AG90" s="162"/>
      <c r="AH90" s="162"/>
      <c r="AI90" s="162"/>
    </row>
    <row r="91" spans="1:35" ht="15" x14ac:dyDescent="0.25">
      <c r="A91" s="166" t="s">
        <v>203</v>
      </c>
      <c r="B91" s="157" t="s">
        <v>371</v>
      </c>
      <c r="C91" s="157">
        <v>170660</v>
      </c>
      <c r="D91" s="157">
        <v>0</v>
      </c>
      <c r="E91" s="157">
        <v>0</v>
      </c>
      <c r="F91" s="157">
        <v>0</v>
      </c>
      <c r="G91" s="157">
        <v>0</v>
      </c>
      <c r="H91" s="157">
        <v>0</v>
      </c>
      <c r="I91" s="157">
        <v>0</v>
      </c>
      <c r="J91" s="157">
        <v>0</v>
      </c>
      <c r="K91" s="163">
        <v>425</v>
      </c>
      <c r="L91" s="163">
        <v>0</v>
      </c>
      <c r="M91" s="164">
        <v>2921193.1986134103</v>
      </c>
      <c r="N91" s="157">
        <v>0</v>
      </c>
      <c r="O91" s="157">
        <v>0</v>
      </c>
      <c r="P91" s="157">
        <v>0</v>
      </c>
      <c r="Q91" s="157">
        <v>0</v>
      </c>
      <c r="R91" s="157">
        <v>0</v>
      </c>
      <c r="S91" s="157">
        <v>0</v>
      </c>
      <c r="T91" s="157">
        <v>0</v>
      </c>
      <c r="U91" s="157">
        <v>0</v>
      </c>
      <c r="V91" s="157">
        <v>0</v>
      </c>
      <c r="W91" s="157">
        <v>0</v>
      </c>
      <c r="X91" s="157">
        <v>0</v>
      </c>
      <c r="Y91" s="157">
        <v>0</v>
      </c>
      <c r="Z91" s="157">
        <v>0</v>
      </c>
      <c r="AA91" s="157">
        <v>0</v>
      </c>
      <c r="AB91" s="157">
        <v>0</v>
      </c>
      <c r="AC91" s="157">
        <v>170660</v>
      </c>
      <c r="AD91" s="162"/>
      <c r="AE91" s="162"/>
      <c r="AF91" s="162"/>
      <c r="AG91" s="162"/>
      <c r="AH91" s="162"/>
      <c r="AI91" s="162"/>
    </row>
    <row r="92" spans="1:35" ht="15" x14ac:dyDescent="0.25">
      <c r="A92" s="166" t="s">
        <v>204</v>
      </c>
      <c r="B92" s="157" t="s">
        <v>372</v>
      </c>
      <c r="C92" s="157">
        <v>170661</v>
      </c>
      <c r="D92" s="157">
        <v>0</v>
      </c>
      <c r="E92" s="157">
        <v>0</v>
      </c>
      <c r="F92" s="157">
        <v>0</v>
      </c>
      <c r="G92" s="157">
        <v>0</v>
      </c>
      <c r="H92" s="157">
        <v>0</v>
      </c>
      <c r="I92" s="157">
        <v>0</v>
      </c>
      <c r="J92" s="157">
        <v>0</v>
      </c>
      <c r="K92" s="163">
        <v>183</v>
      </c>
      <c r="L92" s="163">
        <v>0</v>
      </c>
      <c r="M92" s="164">
        <v>1253900.274548243</v>
      </c>
      <c r="N92" s="157">
        <v>0</v>
      </c>
      <c r="O92" s="157">
        <v>0</v>
      </c>
      <c r="P92" s="157">
        <v>0</v>
      </c>
      <c r="Q92" s="157">
        <v>0</v>
      </c>
      <c r="R92" s="157">
        <v>0</v>
      </c>
      <c r="S92" s="157">
        <v>0</v>
      </c>
      <c r="T92" s="157">
        <v>0</v>
      </c>
      <c r="U92" s="157">
        <v>0</v>
      </c>
      <c r="V92" s="157">
        <v>0</v>
      </c>
      <c r="W92" s="157">
        <v>0</v>
      </c>
      <c r="X92" s="157">
        <v>0</v>
      </c>
      <c r="Y92" s="157">
        <v>0</v>
      </c>
      <c r="Z92" s="157">
        <v>0</v>
      </c>
      <c r="AA92" s="157">
        <v>0</v>
      </c>
      <c r="AB92" s="157">
        <v>0</v>
      </c>
      <c r="AC92" s="157">
        <v>170661</v>
      </c>
      <c r="AD92" s="162"/>
      <c r="AE92" s="162"/>
      <c r="AF92" s="162"/>
      <c r="AG92" s="162"/>
      <c r="AH92" s="162"/>
      <c r="AI92" s="162"/>
    </row>
    <row r="93" spans="1:35" ht="15" x14ac:dyDescent="0.25">
      <c r="A93" s="166" t="s">
        <v>205</v>
      </c>
      <c r="B93" s="157" t="s">
        <v>373</v>
      </c>
      <c r="C93" s="157">
        <v>170664</v>
      </c>
      <c r="D93" s="157">
        <v>0</v>
      </c>
      <c r="E93" s="157">
        <v>0</v>
      </c>
      <c r="F93" s="157">
        <v>0</v>
      </c>
      <c r="G93" s="157">
        <v>0</v>
      </c>
      <c r="H93" s="157">
        <v>0</v>
      </c>
      <c r="I93" s="157">
        <v>0</v>
      </c>
      <c r="J93" s="157">
        <v>0</v>
      </c>
      <c r="K93" s="297">
        <v>0</v>
      </c>
      <c r="L93" s="163">
        <v>0</v>
      </c>
      <c r="M93" s="298">
        <v>0</v>
      </c>
      <c r="N93" s="157">
        <v>0</v>
      </c>
      <c r="O93" s="157">
        <v>0</v>
      </c>
      <c r="P93" s="157">
        <v>0</v>
      </c>
      <c r="Q93" s="157">
        <v>0</v>
      </c>
      <c r="R93" s="157">
        <v>0</v>
      </c>
      <c r="S93" s="157">
        <v>0</v>
      </c>
      <c r="T93" s="157">
        <v>0</v>
      </c>
      <c r="U93" s="157">
        <v>0</v>
      </c>
      <c r="V93" s="157">
        <v>0</v>
      </c>
      <c r="W93" s="157">
        <v>0</v>
      </c>
      <c r="X93" s="157">
        <v>0</v>
      </c>
      <c r="Y93" s="157">
        <v>0</v>
      </c>
      <c r="Z93" s="157">
        <v>0</v>
      </c>
      <c r="AA93" s="157">
        <v>0</v>
      </c>
      <c r="AB93" s="157">
        <v>0</v>
      </c>
      <c r="AC93" s="157">
        <v>170664</v>
      </c>
      <c r="AD93" s="162"/>
      <c r="AE93" s="162"/>
      <c r="AF93" s="162"/>
      <c r="AG93" s="162"/>
      <c r="AH93" s="162"/>
      <c r="AI93" s="162"/>
    </row>
    <row r="94" spans="1:35" ht="15" x14ac:dyDescent="0.25">
      <c r="A94" s="166" t="s">
        <v>206</v>
      </c>
      <c r="B94" s="157" t="s">
        <v>374</v>
      </c>
      <c r="C94" s="157">
        <v>170665</v>
      </c>
      <c r="D94" s="157">
        <v>0</v>
      </c>
      <c r="E94" s="157">
        <v>0</v>
      </c>
      <c r="F94" s="157">
        <v>0</v>
      </c>
      <c r="G94" s="157">
        <v>0</v>
      </c>
      <c r="H94" s="157">
        <v>0</v>
      </c>
      <c r="I94" s="157">
        <v>0</v>
      </c>
      <c r="J94" s="157">
        <v>0</v>
      </c>
      <c r="K94" s="167">
        <v>394</v>
      </c>
      <c r="L94" s="163">
        <v>0</v>
      </c>
      <c r="M94" s="164">
        <v>2397721.7093613329</v>
      </c>
      <c r="N94" s="157">
        <v>0</v>
      </c>
      <c r="O94" s="157">
        <v>0</v>
      </c>
      <c r="P94" s="157">
        <v>0</v>
      </c>
      <c r="Q94" s="157">
        <v>0</v>
      </c>
      <c r="R94" s="157">
        <v>0</v>
      </c>
      <c r="S94" s="157">
        <v>0</v>
      </c>
      <c r="T94" s="157">
        <v>0</v>
      </c>
      <c r="U94" s="157">
        <v>0</v>
      </c>
      <c r="V94" s="157">
        <v>0</v>
      </c>
      <c r="W94" s="157">
        <v>0</v>
      </c>
      <c r="X94" s="157">
        <v>0</v>
      </c>
      <c r="Y94" s="157">
        <v>0</v>
      </c>
      <c r="Z94" s="157">
        <v>0</v>
      </c>
      <c r="AA94" s="157">
        <v>0</v>
      </c>
      <c r="AB94" s="157">
        <v>0</v>
      </c>
      <c r="AC94" s="157">
        <v>170665</v>
      </c>
      <c r="AD94" s="162"/>
      <c r="AE94" s="162"/>
      <c r="AF94" s="162"/>
      <c r="AG94" s="162"/>
      <c r="AH94" s="162"/>
      <c r="AI94" s="162"/>
    </row>
    <row r="95" spans="1:35" x14ac:dyDescent="0.2">
      <c r="A95" s="156" t="s">
        <v>585</v>
      </c>
      <c r="B95" s="157" t="s">
        <v>586</v>
      </c>
      <c r="K95" s="173"/>
      <c r="M95" s="340">
        <v>10293049.568033265</v>
      </c>
      <c r="AD95" s="162"/>
      <c r="AE95" s="162"/>
      <c r="AF95" s="162"/>
      <c r="AG95" s="162"/>
    </row>
    <row r="96" spans="1:35" x14ac:dyDescent="0.2">
      <c r="A96" s="156" t="s">
        <v>587</v>
      </c>
      <c r="B96" s="157" t="s">
        <v>588</v>
      </c>
      <c r="K96" s="338">
        <v>406</v>
      </c>
      <c r="M96" s="353">
        <v>2541517.7654185514</v>
      </c>
      <c r="AD96" s="162"/>
      <c r="AG96" s="162"/>
    </row>
    <row r="97" spans="1:33" x14ac:dyDescent="0.2">
      <c r="A97" s="156" t="s">
        <v>589</v>
      </c>
      <c r="B97" s="157" t="s">
        <v>586</v>
      </c>
      <c r="K97" s="338">
        <v>1420</v>
      </c>
      <c r="M97" s="353">
        <v>10992489.316499876</v>
      </c>
      <c r="AG97" s="162"/>
    </row>
    <row r="98" spans="1:33" x14ac:dyDescent="0.2">
      <c r="A98" s="156" t="s">
        <v>590</v>
      </c>
      <c r="B98" s="157" t="s">
        <v>591</v>
      </c>
      <c r="K98" s="337">
        <v>1043</v>
      </c>
      <c r="M98" s="353">
        <v>8251938.5540864952</v>
      </c>
    </row>
    <row r="99" spans="1:33" x14ac:dyDescent="0.2">
      <c r="A99" s="156" t="s">
        <v>599</v>
      </c>
      <c r="B99" s="157" t="s">
        <v>600</v>
      </c>
      <c r="K99" s="337">
        <v>135</v>
      </c>
      <c r="M99" s="353">
        <v>920762.7896532272</v>
      </c>
    </row>
    <row r="100" spans="1:33" x14ac:dyDescent="0.2">
      <c r="A100" s="156" t="s">
        <v>634</v>
      </c>
      <c r="B100" s="157" t="s">
        <v>635</v>
      </c>
      <c r="K100" s="171"/>
      <c r="M100" s="174">
        <v>0</v>
      </c>
    </row>
    <row r="101" spans="1:33" x14ac:dyDescent="0.2">
      <c r="K101" s="171"/>
    </row>
    <row r="102" spans="1:33" x14ac:dyDescent="0.2">
      <c r="K102" s="171"/>
    </row>
    <row r="103" spans="1:33" x14ac:dyDescent="0.2">
      <c r="K103" s="171"/>
    </row>
    <row r="104" spans="1:33" x14ac:dyDescent="0.2">
      <c r="K104" s="171"/>
    </row>
    <row r="105" spans="1:33" x14ac:dyDescent="0.2">
      <c r="K105" s="171"/>
    </row>
    <row r="106" spans="1:33" x14ac:dyDescent="0.2">
      <c r="K106" s="171"/>
    </row>
    <row r="107" spans="1:33" x14ac:dyDescent="0.2">
      <c r="K107" s="171"/>
    </row>
    <row r="108" spans="1:33" x14ac:dyDescent="0.2">
      <c r="K108" s="171"/>
    </row>
    <row r="109" spans="1:33" x14ac:dyDescent="0.2">
      <c r="K109" s="171"/>
    </row>
  </sheetData>
  <sheetProtection selectLockedCells="1" selectUnlockedCells="1"/>
  <autoFilter ref="A1:AI100" xr:uid="{DCE437ED-A96F-423A-B393-30CE45D6F16C}"/>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9BC18-BAD6-4169-9F6A-CABEDFBBDBA5}">
  <sheetPr codeName="Sheet2"/>
  <dimension ref="B1:C7"/>
  <sheetViews>
    <sheetView workbookViewId="0">
      <selection activeCell="A2" sqref="A2"/>
    </sheetView>
  </sheetViews>
  <sheetFormatPr defaultRowHeight="12.75" x14ac:dyDescent="0.2"/>
  <cols>
    <col min="2" max="2" width="58.7109375" customWidth="1"/>
  </cols>
  <sheetData>
    <row r="1" spans="2:3" ht="30" customHeight="1" x14ac:dyDescent="0.2"/>
    <row r="2" spans="2:3" ht="26.25" customHeight="1" x14ac:dyDescent="0.2">
      <c r="B2" s="122" t="s">
        <v>468</v>
      </c>
      <c r="C2" s="122" t="s">
        <v>469</v>
      </c>
    </row>
    <row r="3" spans="2:3" ht="15" customHeight="1" x14ac:dyDescent="0.2">
      <c r="B3" s="119"/>
      <c r="C3" s="119"/>
    </row>
    <row r="4" spans="2:3" ht="26.25" customHeight="1" x14ac:dyDescent="0.2">
      <c r="B4" s="137" t="s">
        <v>470</v>
      </c>
      <c r="C4" s="122" t="s">
        <v>469</v>
      </c>
    </row>
    <row r="6" spans="2:3" x14ac:dyDescent="0.2">
      <c r="B6" s="122" t="s">
        <v>471</v>
      </c>
      <c r="C6" s="122" t="s">
        <v>472</v>
      </c>
    </row>
    <row r="7" spans="2:3" x14ac:dyDescent="0.2">
      <c r="B7" s="122" t="s">
        <v>473</v>
      </c>
      <c r="C7" s="122" t="s">
        <v>472</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C8CDC-2B52-430E-9C29-F24BF25EBB5A}">
  <sheetPr codeName="Sheet8"/>
  <dimension ref="A1:Q313"/>
  <sheetViews>
    <sheetView tabSelected="1" zoomScale="91" zoomScaleNormal="91" zoomScalePageLayoutView="80" workbookViewId="0">
      <selection activeCell="Z31" sqref="Z31"/>
    </sheetView>
  </sheetViews>
  <sheetFormatPr defaultColWidth="8.85546875" defaultRowHeight="12.75" x14ac:dyDescent="0.2"/>
  <cols>
    <col min="1" max="1" width="12.85546875" style="1" customWidth="1"/>
    <col min="2" max="2" width="10.140625" style="1" customWidth="1"/>
    <col min="3" max="6" width="8.85546875" style="1" customWidth="1"/>
    <col min="7" max="7" width="13.42578125" style="1" customWidth="1"/>
    <col min="8" max="8" width="7.42578125" style="1" customWidth="1"/>
    <col min="9" max="9" width="14.5703125" style="1" customWidth="1"/>
    <col min="10" max="16384" width="8.85546875" style="1"/>
  </cols>
  <sheetData>
    <row r="1" spans="1:17" ht="18" x14ac:dyDescent="0.25">
      <c r="A1" s="379" t="s">
        <v>269</v>
      </c>
      <c r="B1" s="379"/>
      <c r="C1" s="379"/>
      <c r="D1" s="379"/>
      <c r="E1" s="379"/>
      <c r="F1" s="379"/>
      <c r="G1" s="379"/>
      <c r="H1" s="379"/>
      <c r="I1" s="44"/>
      <c r="J1" s="44"/>
      <c r="K1" s="191"/>
      <c r="L1" s="191"/>
      <c r="M1" s="191"/>
      <c r="N1" s="191"/>
      <c r="O1" s="191"/>
      <c r="P1" s="191"/>
      <c r="Q1" s="356"/>
    </row>
    <row r="2" spans="1:17" x14ac:dyDescent="0.2">
      <c r="A2" s="69"/>
      <c r="B2" s="69"/>
      <c r="C2" s="44"/>
      <c r="D2" s="44"/>
      <c r="E2" s="44"/>
      <c r="F2" s="44"/>
      <c r="G2" s="44"/>
      <c r="H2" s="44"/>
      <c r="I2" s="44"/>
      <c r="J2" s="44"/>
      <c r="K2" s="191"/>
      <c r="L2" s="191"/>
      <c r="M2" s="191"/>
      <c r="N2" s="191"/>
      <c r="O2" s="191"/>
      <c r="P2" s="191"/>
      <c r="Q2" s="356"/>
    </row>
    <row r="3" spans="1:17" x14ac:dyDescent="0.2">
      <c r="A3" s="44"/>
      <c r="B3" s="44"/>
      <c r="C3" s="44"/>
      <c r="D3" s="44"/>
      <c r="E3" s="44"/>
      <c r="F3" s="45" t="s">
        <v>578</v>
      </c>
      <c r="G3" s="46"/>
      <c r="H3" s="46"/>
      <c r="I3" s="70"/>
      <c r="J3" s="44"/>
      <c r="K3" s="191"/>
      <c r="L3" s="191"/>
      <c r="M3" s="191"/>
      <c r="N3" s="191"/>
      <c r="O3" s="191"/>
      <c r="P3" s="191"/>
      <c r="Q3" s="356"/>
    </row>
    <row r="4" spans="1:17" x14ac:dyDescent="0.2">
      <c r="A4" s="44"/>
      <c r="B4" s="44"/>
      <c r="C4" s="44"/>
      <c r="D4" s="44"/>
      <c r="E4" s="44"/>
      <c r="F4" s="71" t="s">
        <v>577</v>
      </c>
      <c r="G4" s="43"/>
      <c r="H4" s="67"/>
      <c r="I4" s="72"/>
      <c r="J4" s="44"/>
      <c r="K4" s="191"/>
      <c r="L4" s="191"/>
      <c r="M4" s="191"/>
      <c r="N4" s="191"/>
      <c r="O4" s="191"/>
      <c r="P4" s="191"/>
      <c r="Q4" s="356"/>
    </row>
    <row r="5" spans="1:17" x14ac:dyDescent="0.2">
      <c r="A5" s="44"/>
      <c r="B5" s="44"/>
      <c r="C5" s="44"/>
      <c r="D5" s="44"/>
      <c r="E5" s="44"/>
      <c r="F5" s="71" t="s">
        <v>273</v>
      </c>
      <c r="G5" s="43"/>
      <c r="H5" s="67">
        <v>2025</v>
      </c>
      <c r="I5" s="72" t="str">
        <f>IF(H5="","","/"&amp;H5+1)</f>
        <v>/2026</v>
      </c>
      <c r="J5" s="44"/>
      <c r="K5" s="191"/>
      <c r="L5" s="191"/>
      <c r="M5" s="191"/>
      <c r="N5" s="191"/>
      <c r="O5" s="191"/>
      <c r="P5" s="191"/>
      <c r="Q5" s="356"/>
    </row>
    <row r="6" spans="1:17" x14ac:dyDescent="0.2">
      <c r="A6" s="44"/>
      <c r="B6" s="44"/>
      <c r="C6" s="44"/>
      <c r="D6" s="44"/>
      <c r="E6" s="44"/>
      <c r="F6" s="71" t="str">
        <f>IF(DfESNum="","",SchoolName)</f>
        <v/>
      </c>
      <c r="G6" s="43"/>
      <c r="H6" s="82"/>
      <c r="I6" s="72"/>
      <c r="J6" s="44"/>
      <c r="K6" s="191"/>
      <c r="L6" s="191"/>
      <c r="M6" s="191"/>
      <c r="N6" s="191"/>
      <c r="O6" s="191"/>
      <c r="P6" s="191"/>
      <c r="Q6" s="356"/>
    </row>
    <row r="7" spans="1:17" x14ac:dyDescent="0.2">
      <c r="A7" s="44"/>
      <c r="B7" s="44"/>
      <c r="C7" s="44"/>
      <c r="D7" s="44"/>
      <c r="E7" s="44"/>
      <c r="F7" s="308" t="s">
        <v>266</v>
      </c>
      <c r="G7" s="341"/>
      <c r="H7" s="75" t="s">
        <v>608</v>
      </c>
      <c r="I7" s="342"/>
      <c r="J7" s="44"/>
      <c r="K7" s="191"/>
      <c r="L7" s="191"/>
      <c r="M7" s="191"/>
      <c r="N7" s="191"/>
      <c r="O7" s="191"/>
      <c r="P7" s="191"/>
      <c r="Q7" s="356"/>
    </row>
    <row r="8" spans="1:17" x14ac:dyDescent="0.2">
      <c r="A8" s="44"/>
      <c r="B8" s="44"/>
      <c r="C8" s="44"/>
      <c r="D8" s="44"/>
      <c r="E8" s="44"/>
      <c r="F8" s="308" t="s">
        <v>302</v>
      </c>
      <c r="G8" s="341"/>
      <c r="H8" s="76" t="s">
        <v>845</v>
      </c>
      <c r="I8" s="342"/>
      <c r="J8" s="44"/>
      <c r="K8" s="191"/>
      <c r="L8" s="191"/>
      <c r="M8" s="191"/>
      <c r="N8" s="191"/>
      <c r="O8" s="191"/>
      <c r="P8" s="191"/>
      <c r="Q8" s="356"/>
    </row>
    <row r="9" spans="1:17" x14ac:dyDescent="0.2">
      <c r="A9" s="44"/>
      <c r="B9" s="44"/>
      <c r="C9" s="44"/>
      <c r="D9" s="44"/>
      <c r="E9" s="44"/>
      <c r="F9" s="308" t="s">
        <v>303</v>
      </c>
      <c r="G9" s="341"/>
      <c r="H9" s="343" t="s">
        <v>271</v>
      </c>
      <c r="I9" s="342"/>
      <c r="J9" s="44"/>
      <c r="K9" s="191"/>
      <c r="L9" s="191"/>
      <c r="M9" s="191"/>
      <c r="N9" s="191"/>
      <c r="O9" s="191"/>
      <c r="P9" s="191"/>
      <c r="Q9" s="356"/>
    </row>
    <row r="10" spans="1:17" x14ac:dyDescent="0.2">
      <c r="A10" s="44"/>
      <c r="B10" s="44"/>
      <c r="C10" s="44"/>
      <c r="D10" s="44"/>
      <c r="E10" s="44"/>
      <c r="F10" s="308" t="s">
        <v>304</v>
      </c>
      <c r="G10" s="341" t="str">
        <f>IF(OR(DfESNum="",FinancialYear="",Drive="",Folder="",PrepCode=""),"",Drive&amp;IF(RIGHT(Drive,1)&lt;&gt;":",":","")&amp;IF(LEFT(Folder,1)&lt;&gt;"\","\","")&amp;Folder&amp;IF(RIGHT(Folder,1)&lt;&gt;"\","\","")&amp;"B"&amp;RIGHT(FinancialYear,2)&amp;DfESNum&amp;PrepCode&amp;".xls")</f>
        <v/>
      </c>
      <c r="H10" s="344"/>
      <c r="I10" s="342"/>
      <c r="J10" s="44"/>
      <c r="K10" s="191"/>
      <c r="L10" s="191"/>
      <c r="M10" s="191"/>
      <c r="N10" s="191"/>
      <c r="O10" s="191"/>
      <c r="P10" s="191"/>
      <c r="Q10" s="356"/>
    </row>
    <row r="11" spans="1:17" ht="13.5" thickBot="1" x14ac:dyDescent="0.25">
      <c r="A11" s="69"/>
      <c r="B11" s="69"/>
      <c r="C11" s="44"/>
      <c r="D11" s="44"/>
      <c r="E11" s="44"/>
      <c r="F11" s="73" t="s">
        <v>305</v>
      </c>
      <c r="G11" s="74"/>
      <c r="H11" s="83" t="str">
        <f ca="1">CostCentre</f>
        <v>School number not found</v>
      </c>
      <c r="I11" s="84"/>
      <c r="J11" s="44"/>
      <c r="K11" s="191"/>
      <c r="L11" s="191"/>
      <c r="M11" s="191"/>
      <c r="N11" s="191"/>
      <c r="O11" s="191"/>
      <c r="P11" s="191"/>
      <c r="Q11" s="356"/>
    </row>
    <row r="12" spans="1:17" ht="13.5" thickBot="1" x14ac:dyDescent="0.25">
      <c r="A12" s="69"/>
      <c r="B12" s="69"/>
      <c r="C12" s="44"/>
      <c r="D12" s="44"/>
      <c r="E12" s="44"/>
      <c r="F12" s="44"/>
      <c r="G12" s="44"/>
      <c r="H12" s="44"/>
      <c r="I12" s="44"/>
      <c r="J12" s="44"/>
      <c r="K12" s="191"/>
      <c r="L12" s="191"/>
      <c r="M12" s="191"/>
      <c r="N12" s="191"/>
      <c r="O12" s="191"/>
      <c r="P12" s="191"/>
      <c r="Q12" s="356"/>
    </row>
    <row r="13" spans="1:17" ht="61.5" customHeight="1" x14ac:dyDescent="0.2">
      <c r="A13" s="69"/>
      <c r="B13" s="69"/>
      <c r="C13" s="44"/>
      <c r="D13" s="44"/>
      <c r="E13" s="65"/>
      <c r="F13" s="377" t="s">
        <v>837</v>
      </c>
      <c r="G13" s="378"/>
      <c r="H13" s="378"/>
      <c r="I13" s="193" t="str">
        <f>IFERROR(IF(DfESNum="","",BudgetShare)*-1," ")</f>
        <v xml:space="preserve"> </v>
      </c>
      <c r="J13" s="191"/>
      <c r="K13" s="44"/>
      <c r="L13" s="44"/>
      <c r="M13" s="44"/>
      <c r="N13" s="44"/>
      <c r="O13" s="44"/>
      <c r="P13" s="44"/>
      <c r="Q13" s="356"/>
    </row>
    <row r="14" spans="1:17" ht="59.25" customHeight="1" x14ac:dyDescent="0.2">
      <c r="A14" s="69"/>
      <c r="B14" s="69"/>
      <c r="C14" s="44"/>
      <c r="D14" s="44"/>
      <c r="E14" s="44"/>
      <c r="F14" s="363" t="s">
        <v>827</v>
      </c>
      <c r="G14" s="364"/>
      <c r="H14" s="364"/>
      <c r="I14" s="200">
        <f>IFERROR(Income," ")</f>
        <v>0</v>
      </c>
      <c r="J14" s="369"/>
      <c r="K14" s="370"/>
      <c r="L14" s="370"/>
      <c r="M14" s="370"/>
      <c r="N14" s="370"/>
      <c r="O14" s="370"/>
      <c r="P14" s="370"/>
      <c r="Q14" s="356"/>
    </row>
    <row r="15" spans="1:17" ht="45" customHeight="1" x14ac:dyDescent="0.2">
      <c r="A15" s="69"/>
      <c r="B15" s="69"/>
      <c r="C15" s="44"/>
      <c r="D15" s="44"/>
      <c r="E15" s="44"/>
      <c r="F15" s="201" t="s">
        <v>8</v>
      </c>
      <c r="G15" s="202"/>
      <c r="H15" s="202"/>
      <c r="I15" s="203">
        <f>NetExpenditure</f>
        <v>0</v>
      </c>
      <c r="J15" s="367"/>
      <c r="K15" s="368"/>
      <c r="L15" s="368"/>
      <c r="M15" s="368"/>
      <c r="N15" s="368"/>
      <c r="O15" s="368"/>
      <c r="P15" s="368"/>
      <c r="Q15" s="356"/>
    </row>
    <row r="16" spans="1:17" x14ac:dyDescent="0.2">
      <c r="A16" s="69"/>
      <c r="B16" s="69"/>
      <c r="C16" s="44"/>
      <c r="D16" s="44"/>
      <c r="E16" s="44"/>
      <c r="F16" s="204" t="s">
        <v>9</v>
      </c>
      <c r="G16" s="205"/>
      <c r="H16" s="205"/>
      <c r="I16" s="200">
        <f>IFERROR(I14+I15," ")</f>
        <v>0</v>
      </c>
      <c r="J16" s="153"/>
      <c r="K16" s="153"/>
      <c r="L16" s="153"/>
      <c r="M16" s="153"/>
      <c r="N16" s="153"/>
      <c r="O16" s="153"/>
      <c r="P16" s="153"/>
      <c r="Q16" s="356"/>
    </row>
    <row r="17" spans="1:17" ht="13.5" thickBot="1" x14ac:dyDescent="0.25">
      <c r="A17" s="69"/>
      <c r="B17" s="69"/>
      <c r="C17" s="44"/>
      <c r="D17" s="44"/>
      <c r="E17" s="44"/>
      <c r="F17" s="206" t="str">
        <f>IFERROR(IF(Balance="","",IF(Balance=0,"Budget Plan can be saved and submitted to LEA","Budget not ready for submission"))," ")</f>
        <v>Budget Plan can be saved and submitted to LEA</v>
      </c>
      <c r="G17" s="207"/>
      <c r="H17" s="207"/>
      <c r="I17" s="208"/>
      <c r="J17" s="153"/>
      <c r="K17" s="153"/>
      <c r="L17" s="153"/>
      <c r="M17" s="153"/>
      <c r="N17" s="153"/>
      <c r="O17" s="153"/>
      <c r="P17" s="153"/>
      <c r="Q17" s="356"/>
    </row>
    <row r="18" spans="1:17" x14ac:dyDescent="0.2">
      <c r="A18" s="69"/>
      <c r="B18" s="69"/>
      <c r="C18" s="44"/>
      <c r="D18" s="44"/>
      <c r="E18" s="44"/>
      <c r="F18" s="44"/>
      <c r="G18" s="44"/>
      <c r="H18" s="44"/>
      <c r="I18" s="44"/>
      <c r="J18" s="44"/>
      <c r="K18" s="44"/>
      <c r="L18" s="44"/>
      <c r="M18" s="44"/>
      <c r="N18" s="44"/>
      <c r="O18" s="44"/>
      <c r="P18" s="44"/>
      <c r="Q18" s="356"/>
    </row>
    <row r="19" spans="1:17" x14ac:dyDescent="0.2">
      <c r="A19" s="44"/>
      <c r="B19" s="44"/>
      <c r="C19" s="44"/>
      <c r="D19" s="44"/>
      <c r="E19" s="44"/>
      <c r="F19" s="44"/>
      <c r="G19" s="44"/>
      <c r="H19" s="44"/>
      <c r="I19" s="44"/>
      <c r="J19" s="44"/>
      <c r="K19" s="44"/>
      <c r="L19" s="44"/>
      <c r="M19" s="44"/>
      <c r="N19" s="44"/>
      <c r="O19" s="44"/>
      <c r="P19" s="44"/>
      <c r="Q19" s="356"/>
    </row>
    <row r="20" spans="1:17" x14ac:dyDescent="0.2">
      <c r="A20" s="304"/>
      <c r="B20" s="304"/>
      <c r="C20" s="304"/>
      <c r="D20" s="304"/>
      <c r="E20" s="304"/>
      <c r="F20" s="304"/>
      <c r="G20" s="44"/>
      <c r="H20" s="44"/>
      <c r="I20" s="44"/>
      <c r="J20" s="44"/>
      <c r="K20" s="44"/>
      <c r="L20" s="44"/>
      <c r="M20" s="44"/>
      <c r="N20" s="44"/>
      <c r="O20" s="44"/>
      <c r="P20" s="44"/>
      <c r="Q20" s="356"/>
    </row>
    <row r="21" spans="1:17" x14ac:dyDescent="0.2">
      <c r="A21" s="305" t="s">
        <v>264</v>
      </c>
      <c r="B21" s="306"/>
      <c r="C21" s="306"/>
      <c r="D21" s="306"/>
      <c r="E21" s="307"/>
      <c r="F21" s="304"/>
      <c r="G21" s="44"/>
      <c r="H21" s="44"/>
      <c r="I21" s="44"/>
      <c r="J21" s="44"/>
      <c r="K21" s="44"/>
      <c r="L21" s="44"/>
      <c r="M21" s="44"/>
      <c r="N21" s="44"/>
      <c r="O21" s="44"/>
      <c r="P21" s="44"/>
      <c r="Q21" s="356"/>
    </row>
    <row r="22" spans="1:17" x14ac:dyDescent="0.2">
      <c r="A22" s="308" t="s">
        <v>265</v>
      </c>
      <c r="B22" s="10" t="str">
        <f>"\Bursarial\lms\lms"&amp;FinancialYear&amp;"\Upload"</f>
        <v>\Bursarial\lms\lms2025\Upload</v>
      </c>
      <c r="C22" s="309"/>
      <c r="D22" s="309"/>
      <c r="E22" s="310"/>
      <c r="F22" s="304"/>
      <c r="G22" s="44"/>
      <c r="H22" s="44"/>
      <c r="I22" s="44"/>
      <c r="J22" s="44"/>
      <c r="K22" s="44"/>
      <c r="L22" s="44"/>
      <c r="M22" s="44"/>
      <c r="N22" s="44"/>
      <c r="O22" s="44"/>
      <c r="P22" s="44"/>
      <c r="Q22" s="356"/>
    </row>
    <row r="23" spans="1:17" x14ac:dyDescent="0.2">
      <c r="A23" s="308" t="s">
        <v>266</v>
      </c>
      <c r="B23" s="10" t="s">
        <v>384</v>
      </c>
      <c r="C23" s="309"/>
      <c r="D23" s="309"/>
      <c r="E23" s="310"/>
      <c r="F23" s="304"/>
      <c r="G23" s="44"/>
      <c r="H23" s="44"/>
      <c r="I23" s="44"/>
      <c r="J23" s="44"/>
      <c r="K23" s="44"/>
      <c r="L23" s="44"/>
      <c r="M23" s="44"/>
      <c r="N23" s="44"/>
      <c r="O23" s="44"/>
      <c r="P23" s="44"/>
      <c r="Q23" s="356"/>
    </row>
    <row r="24" spans="1:17" x14ac:dyDescent="0.2">
      <c r="A24" s="308" t="s">
        <v>304</v>
      </c>
      <c r="B24" s="10" t="str">
        <f>IF(OR(DfESNum="",FinancialYear="",LEADrive="",LEAFolder="",LEAPrepCode=""),"",LEADrive&amp;IF(RIGHT(LEADrive,1)&lt;&gt;":",":","")&amp;IF(LEFT(LEAFolder,1)&lt;&gt;"\","\","")&amp;LEAFolder&amp;IF(RIGHT(LEAFolder,1)&lt;&gt;"\","\","")&amp;"U"&amp;RIGHT(FinancialYear,2)&amp;DfESNum&amp;LEAPrepCode&amp;".xls")</f>
        <v/>
      </c>
      <c r="C24" s="309"/>
      <c r="D24" s="309"/>
      <c r="E24" s="310"/>
      <c r="F24" s="304"/>
      <c r="G24" s="44"/>
      <c r="H24" s="44"/>
      <c r="I24" s="44"/>
      <c r="J24" s="44"/>
      <c r="K24" s="44"/>
      <c r="L24" s="44"/>
      <c r="M24" s="44"/>
      <c r="N24" s="44"/>
      <c r="O24" s="44"/>
      <c r="P24" s="44"/>
      <c r="Q24" s="356"/>
    </row>
    <row r="25" spans="1:17" x14ac:dyDescent="0.2">
      <c r="A25" s="308" t="s">
        <v>267</v>
      </c>
      <c r="B25" s="10"/>
      <c r="C25" s="309"/>
      <c r="D25" s="309"/>
      <c r="E25" s="310"/>
      <c r="F25" s="304"/>
      <c r="G25" s="44"/>
      <c r="H25" s="44"/>
      <c r="I25" s="44"/>
      <c r="J25" s="44"/>
      <c r="K25" s="44"/>
      <c r="L25" s="44"/>
      <c r="M25" s="44"/>
      <c r="N25" s="44"/>
      <c r="O25" s="44"/>
      <c r="P25" s="44"/>
      <c r="Q25" s="356"/>
    </row>
    <row r="26" spans="1:17" x14ac:dyDescent="0.2">
      <c r="A26" s="308" t="s">
        <v>268</v>
      </c>
      <c r="B26" s="10"/>
      <c r="C26" s="309"/>
      <c r="D26" s="309"/>
      <c r="E26" s="310"/>
      <c r="F26" s="304"/>
      <c r="G26" s="44"/>
      <c r="H26" s="44"/>
      <c r="I26" s="44"/>
      <c r="J26" s="44"/>
      <c r="K26" s="44"/>
      <c r="L26" s="44"/>
      <c r="M26" s="44"/>
      <c r="N26" s="44"/>
      <c r="O26" s="44"/>
      <c r="P26" s="44"/>
      <c r="Q26" s="356"/>
    </row>
    <row r="27" spans="1:17" x14ac:dyDescent="0.2">
      <c r="A27" s="311" t="s">
        <v>270</v>
      </c>
      <c r="B27" s="10" t="s">
        <v>271</v>
      </c>
      <c r="C27" s="309"/>
      <c r="D27" s="309"/>
      <c r="E27" s="310"/>
      <c r="F27" s="304"/>
      <c r="G27" s="44"/>
      <c r="H27" s="44"/>
      <c r="I27" s="44"/>
      <c r="J27" s="44"/>
      <c r="K27" s="44"/>
      <c r="L27" s="44"/>
      <c r="M27" s="44"/>
      <c r="N27" s="44"/>
      <c r="O27" s="44"/>
      <c r="P27" s="44"/>
      <c r="Q27" s="356"/>
    </row>
    <row r="28" spans="1:17" x14ac:dyDescent="0.2">
      <c r="A28" s="304"/>
      <c r="B28" s="304"/>
      <c r="C28" s="304"/>
      <c r="D28" s="304"/>
      <c r="E28" s="304"/>
      <c r="F28" s="304"/>
      <c r="G28" s="44"/>
      <c r="H28" s="44"/>
      <c r="I28" s="44"/>
      <c r="J28" s="44"/>
      <c r="K28" s="44"/>
      <c r="L28" s="44"/>
      <c r="M28" s="44"/>
      <c r="N28" s="44"/>
      <c r="O28" s="44"/>
      <c r="P28" s="44"/>
      <c r="Q28" s="356"/>
    </row>
    <row r="29" spans="1:17" ht="15" x14ac:dyDescent="0.25">
      <c r="A29" s="375" t="s">
        <v>857</v>
      </c>
      <c r="B29" s="375"/>
      <c r="C29" s="375"/>
      <c r="D29" s="375"/>
      <c r="E29" s="375"/>
      <c r="F29" s="375"/>
      <c r="G29" s="375"/>
      <c r="H29" s="375"/>
      <c r="I29" s="375"/>
      <c r="J29" s="375"/>
      <c r="K29" s="375"/>
      <c r="L29" s="44"/>
      <c r="M29" s="44"/>
      <c r="N29" s="44"/>
      <c r="O29" s="44"/>
      <c r="P29" s="44"/>
      <c r="Q29" s="356"/>
    </row>
    <row r="30" spans="1:17" x14ac:dyDescent="0.2">
      <c r="A30" s="44"/>
      <c r="B30" s="44"/>
      <c r="C30" s="44"/>
      <c r="D30" s="44"/>
      <c r="E30" s="44"/>
      <c r="F30" s="44"/>
      <c r="G30" s="44"/>
      <c r="H30" s="44"/>
      <c r="I30" s="44"/>
      <c r="J30" s="44"/>
      <c r="K30" s="44"/>
      <c r="L30" s="44"/>
      <c r="M30" s="44"/>
      <c r="N30" s="44"/>
      <c r="O30" s="44"/>
      <c r="P30" s="44"/>
      <c r="Q30" s="356"/>
    </row>
    <row r="31" spans="1:17" ht="36.6" customHeight="1" x14ac:dyDescent="0.2">
      <c r="A31" s="334" t="s">
        <v>607</v>
      </c>
      <c r="B31" s="44"/>
      <c r="C31" s="44"/>
      <c r="D31" s="44"/>
      <c r="E31" s="44"/>
      <c r="F31" s="44"/>
      <c r="G31" s="44"/>
      <c r="H31" s="44"/>
      <c r="I31" s="44"/>
      <c r="J31" s="44"/>
      <c r="K31" s="44"/>
      <c r="L31" s="44"/>
      <c r="M31" s="44"/>
      <c r="N31" s="44"/>
      <c r="O31" s="44"/>
      <c r="P31" s="44"/>
      <c r="Q31" s="356"/>
    </row>
    <row r="32" spans="1:17" ht="67.5" customHeight="1" x14ac:dyDescent="0.2">
      <c r="A32" s="335" t="s">
        <v>860</v>
      </c>
      <c r="B32" s="333"/>
      <c r="C32" s="333"/>
      <c r="D32" s="333"/>
      <c r="E32" s="333"/>
      <c r="F32" s="333"/>
      <c r="G32" s="333"/>
      <c r="H32" s="333"/>
      <c r="I32" s="333"/>
      <c r="J32" s="333"/>
      <c r="K32" s="333"/>
      <c r="L32" s="44"/>
      <c r="M32" s="44"/>
      <c r="N32" s="44"/>
      <c r="O32" s="44"/>
      <c r="P32" s="44"/>
      <c r="Q32" s="356"/>
    </row>
    <row r="33" spans="1:17" ht="40.5" customHeight="1" x14ac:dyDescent="0.2">
      <c r="A33" s="374" t="s">
        <v>829</v>
      </c>
      <c r="B33" s="374"/>
      <c r="C33" s="374"/>
      <c r="D33" s="374"/>
      <c r="E33" s="374"/>
      <c r="F33" s="374"/>
      <c r="G33" s="374"/>
      <c r="H33" s="374"/>
      <c r="I33" s="374"/>
      <c r="J33" s="374"/>
      <c r="K33" s="374"/>
      <c r="L33" s="44"/>
      <c r="M33" s="44"/>
      <c r="N33" s="44"/>
      <c r="O33" s="44"/>
      <c r="P33" s="44"/>
      <c r="Q33" s="356"/>
    </row>
    <row r="34" spans="1:17" ht="28.5" customHeight="1" x14ac:dyDescent="0.2">
      <c r="A34" s="376" t="s">
        <v>841</v>
      </c>
      <c r="B34" s="376"/>
      <c r="C34" s="376"/>
      <c r="D34" s="376"/>
      <c r="E34" s="376"/>
      <c r="F34" s="376"/>
      <c r="G34" s="376"/>
      <c r="H34" s="376"/>
      <c r="I34" s="376"/>
      <c r="J34" s="376"/>
      <c r="K34" s="376"/>
      <c r="L34" s="44"/>
      <c r="M34" s="44"/>
      <c r="N34" s="44"/>
      <c r="O34" s="44"/>
      <c r="P34" s="44"/>
      <c r="Q34" s="356"/>
    </row>
    <row r="35" spans="1:17" ht="409.6" customHeight="1" x14ac:dyDescent="0.2">
      <c r="A35" s="372" t="s">
        <v>877</v>
      </c>
      <c r="B35" s="373"/>
      <c r="C35" s="373"/>
      <c r="D35" s="373"/>
      <c r="E35" s="373"/>
      <c r="F35" s="373"/>
      <c r="G35" s="373"/>
      <c r="H35" s="373"/>
      <c r="I35" s="373"/>
      <c r="J35" s="373"/>
      <c r="K35" s="373"/>
      <c r="L35" s="324"/>
      <c r="M35" s="324"/>
      <c r="N35" s="44"/>
      <c r="O35" s="44"/>
      <c r="P35" s="44"/>
      <c r="Q35" s="356"/>
    </row>
    <row r="36" spans="1:17" ht="39" customHeight="1" x14ac:dyDescent="0.2">
      <c r="A36" s="371" t="s">
        <v>842</v>
      </c>
      <c r="B36" s="371"/>
      <c r="C36" s="371"/>
      <c r="D36" s="371"/>
      <c r="E36" s="371"/>
      <c r="F36" s="371"/>
      <c r="G36" s="371"/>
      <c r="H36" s="371"/>
      <c r="I36" s="371"/>
      <c r="J36" s="371"/>
      <c r="K36" s="371"/>
      <c r="L36" s="44"/>
      <c r="M36" s="44"/>
      <c r="N36" s="44"/>
      <c r="O36" s="44"/>
      <c r="P36" s="44"/>
      <c r="Q36" s="356"/>
    </row>
    <row r="37" spans="1:17" ht="24" customHeight="1" x14ac:dyDescent="0.2">
      <c r="A37" s="362" t="s">
        <v>846</v>
      </c>
      <c r="B37" s="362"/>
      <c r="C37" s="362"/>
      <c r="D37" s="362"/>
      <c r="E37" s="362"/>
      <c r="F37" s="362"/>
      <c r="G37" s="362"/>
      <c r="H37" s="362"/>
      <c r="I37" s="362"/>
      <c r="J37" s="362"/>
      <c r="K37" s="362"/>
      <c r="L37" s="44"/>
      <c r="M37" s="44"/>
      <c r="N37" s="44"/>
      <c r="O37" s="44"/>
      <c r="P37" s="44"/>
      <c r="Q37" s="356"/>
    </row>
    <row r="38" spans="1:17" ht="27" customHeight="1" x14ac:dyDescent="0.25">
      <c r="A38" s="366" t="s">
        <v>858</v>
      </c>
      <c r="B38" s="366"/>
      <c r="C38" s="366"/>
      <c r="D38" s="366"/>
      <c r="E38" s="366"/>
      <c r="F38" s="366"/>
      <c r="G38" s="366"/>
      <c r="H38" s="366"/>
      <c r="I38" s="366"/>
      <c r="J38" s="366"/>
      <c r="K38" s="366"/>
      <c r="L38" s="44"/>
      <c r="M38" s="44"/>
      <c r="N38" s="44"/>
      <c r="O38" s="44"/>
      <c r="P38" s="44"/>
      <c r="Q38" s="356"/>
    </row>
    <row r="39" spans="1:17" ht="48.75" customHeight="1" x14ac:dyDescent="0.2">
      <c r="A39" s="362" t="s">
        <v>888</v>
      </c>
      <c r="B39" s="362"/>
      <c r="C39" s="362"/>
      <c r="D39" s="362"/>
      <c r="E39" s="362"/>
      <c r="F39" s="362"/>
      <c r="G39" s="362"/>
      <c r="H39" s="362"/>
      <c r="I39" s="362"/>
      <c r="J39" s="362"/>
      <c r="K39" s="362"/>
      <c r="L39" s="44"/>
      <c r="M39" s="44"/>
      <c r="N39" s="44"/>
      <c r="O39" s="44"/>
      <c r="P39" s="44"/>
      <c r="Q39" s="356"/>
    </row>
    <row r="40" spans="1:17" ht="12.75" customHeight="1" x14ac:dyDescent="0.2">
      <c r="A40" s="365" t="s">
        <v>859</v>
      </c>
      <c r="B40" s="365"/>
      <c r="C40" s="365"/>
      <c r="D40" s="365"/>
      <c r="E40" s="365"/>
      <c r="F40" s="365"/>
      <c r="G40" s="365"/>
      <c r="H40" s="365"/>
      <c r="I40" s="365"/>
      <c r="J40" s="365"/>
      <c r="K40" s="365"/>
      <c r="L40" s="44"/>
      <c r="M40" s="44"/>
      <c r="N40" s="44"/>
      <c r="O40" s="44"/>
      <c r="P40" s="44"/>
      <c r="Q40" s="356"/>
    </row>
    <row r="41" spans="1:17" x14ac:dyDescent="0.2">
      <c r="A41" s="44"/>
      <c r="B41" s="44"/>
      <c r="C41" s="44"/>
      <c r="D41" s="44"/>
      <c r="E41" s="44"/>
      <c r="F41" s="44"/>
      <c r="G41" s="44"/>
      <c r="H41" s="44"/>
      <c r="I41" s="44"/>
      <c r="J41" s="44"/>
      <c r="K41" s="44"/>
      <c r="L41" s="44"/>
      <c r="M41" s="44"/>
      <c r="N41" s="44"/>
      <c r="O41" s="44"/>
      <c r="P41" s="44"/>
      <c r="Q41" s="356"/>
    </row>
    <row r="42" spans="1:17" x14ac:dyDescent="0.2">
      <c r="A42" s="44"/>
      <c r="B42" s="44"/>
      <c r="C42" s="44"/>
      <c r="D42" s="44"/>
      <c r="E42" s="44"/>
      <c r="F42" s="44"/>
      <c r="G42" s="44"/>
      <c r="H42" s="44"/>
      <c r="I42" s="44"/>
      <c r="J42" s="44"/>
      <c r="K42" s="44"/>
      <c r="L42" s="44"/>
      <c r="M42" s="44"/>
      <c r="N42" s="44"/>
      <c r="O42" s="44"/>
      <c r="P42" s="44"/>
      <c r="Q42" s="356"/>
    </row>
    <row r="43" spans="1:17" x14ac:dyDescent="0.2">
      <c r="A43" s="44"/>
      <c r="B43" s="44"/>
      <c r="C43" s="44"/>
      <c r="D43" s="44"/>
      <c r="E43" s="44"/>
      <c r="F43" s="44"/>
      <c r="G43" s="44"/>
      <c r="H43" s="44"/>
      <c r="I43" s="44"/>
      <c r="J43" s="44"/>
      <c r="K43" s="44"/>
      <c r="L43" s="44"/>
      <c r="M43" s="44"/>
      <c r="N43" s="44"/>
      <c r="O43" s="44"/>
      <c r="P43" s="44"/>
      <c r="Q43" s="356"/>
    </row>
    <row r="44" spans="1:17" x14ac:dyDescent="0.2">
      <c r="A44" s="44"/>
      <c r="B44" s="44"/>
      <c r="C44" s="44"/>
      <c r="D44" s="44"/>
      <c r="E44" s="44"/>
      <c r="F44" s="44"/>
      <c r="G44" s="44"/>
      <c r="H44" s="44"/>
      <c r="I44" s="44"/>
      <c r="J44" s="44"/>
      <c r="K44" s="44"/>
      <c r="L44" s="44"/>
      <c r="M44" s="44"/>
      <c r="N44" s="44"/>
      <c r="O44" s="44"/>
      <c r="P44" s="44"/>
      <c r="Q44" s="356"/>
    </row>
    <row r="45" spans="1:17" x14ac:dyDescent="0.2">
      <c r="A45" s="44"/>
      <c r="B45" s="44"/>
      <c r="C45" s="44"/>
      <c r="D45" s="44"/>
      <c r="E45" s="44"/>
      <c r="F45" s="44"/>
      <c r="G45" s="44"/>
      <c r="H45" s="44"/>
      <c r="I45" s="44"/>
      <c r="J45" s="44"/>
      <c r="K45" s="44"/>
      <c r="L45" s="44"/>
      <c r="M45" s="44"/>
      <c r="N45" s="44"/>
      <c r="O45" s="44"/>
      <c r="P45" s="44"/>
      <c r="Q45" s="356"/>
    </row>
    <row r="46" spans="1:17" x14ac:dyDescent="0.2">
      <c r="A46" s="44"/>
      <c r="B46" s="44"/>
      <c r="C46" s="44"/>
      <c r="D46" s="44"/>
      <c r="E46" s="44"/>
      <c r="F46" s="44"/>
      <c r="G46" s="44"/>
      <c r="H46" s="44"/>
      <c r="I46" s="44"/>
      <c r="J46" s="44"/>
      <c r="K46" s="44"/>
      <c r="L46" s="44"/>
      <c r="M46" s="44"/>
      <c r="N46" s="44"/>
      <c r="O46" s="44"/>
      <c r="P46" s="44"/>
      <c r="Q46" s="356"/>
    </row>
    <row r="47" spans="1:17" x14ac:dyDescent="0.2">
      <c r="A47" s="44"/>
      <c r="B47" s="44"/>
      <c r="C47" s="44"/>
      <c r="D47" s="44"/>
      <c r="E47" s="44"/>
      <c r="F47" s="44"/>
      <c r="G47" s="44"/>
      <c r="H47" s="44"/>
      <c r="I47" s="44"/>
      <c r="J47" s="44"/>
      <c r="K47" s="44"/>
      <c r="L47" s="44"/>
      <c r="M47" s="44"/>
      <c r="N47" s="44"/>
      <c r="O47" s="44"/>
      <c r="P47" s="44"/>
      <c r="Q47" s="356"/>
    </row>
    <row r="48" spans="1:17" x14ac:dyDescent="0.2">
      <c r="A48" s="53"/>
      <c r="B48" s="53"/>
      <c r="C48" s="53"/>
      <c r="D48" s="53"/>
      <c r="E48" s="53"/>
      <c r="F48" s="53"/>
      <c r="G48" s="53"/>
      <c r="H48" s="53"/>
      <c r="I48" s="53"/>
      <c r="J48" s="53"/>
      <c r="K48" s="53"/>
      <c r="L48" s="53"/>
      <c r="M48" s="53"/>
      <c r="N48" s="53"/>
      <c r="O48" s="53"/>
      <c r="P48" s="53"/>
      <c r="Q48" s="356"/>
    </row>
    <row r="49" spans="1:17" x14ac:dyDescent="0.2">
      <c r="A49" s="53"/>
      <c r="B49" s="53"/>
      <c r="C49" s="53"/>
      <c r="D49" s="53"/>
      <c r="E49" s="53"/>
      <c r="F49" s="53"/>
      <c r="G49" s="53"/>
      <c r="H49" s="53"/>
      <c r="I49" s="53"/>
      <c r="J49" s="53"/>
      <c r="K49" s="53"/>
      <c r="L49" s="53"/>
      <c r="M49" s="53"/>
      <c r="N49" s="53"/>
      <c r="O49" s="53"/>
      <c r="P49" s="53"/>
      <c r="Q49" s="356"/>
    </row>
    <row r="50" spans="1:17" x14ac:dyDescent="0.2">
      <c r="A50" s="53"/>
      <c r="B50" s="53"/>
      <c r="C50" s="53"/>
      <c r="D50" s="53"/>
      <c r="E50" s="53"/>
      <c r="F50" s="53"/>
      <c r="G50" s="53"/>
      <c r="H50" s="53"/>
      <c r="I50" s="53"/>
      <c r="J50" s="53"/>
      <c r="K50" s="53"/>
      <c r="L50" s="53"/>
      <c r="M50" s="53"/>
      <c r="N50" s="53"/>
      <c r="O50" s="53"/>
      <c r="P50" s="53"/>
      <c r="Q50" s="356"/>
    </row>
    <row r="51" spans="1:17" x14ac:dyDescent="0.2">
      <c r="A51" s="53"/>
      <c r="B51" s="53"/>
      <c r="C51" s="53"/>
      <c r="D51" s="53"/>
      <c r="E51" s="53"/>
      <c r="F51" s="53"/>
      <c r="G51" s="53"/>
      <c r="H51" s="53"/>
      <c r="I51" s="53"/>
      <c r="J51" s="53"/>
      <c r="K51" s="53"/>
      <c r="L51" s="53"/>
      <c r="M51" s="53"/>
      <c r="N51" s="53"/>
      <c r="O51" s="53"/>
      <c r="P51" s="53"/>
      <c r="Q51" s="356"/>
    </row>
    <row r="52" spans="1:17" x14ac:dyDescent="0.2">
      <c r="A52" s="53"/>
      <c r="B52" s="53"/>
      <c r="C52" s="53"/>
      <c r="D52" s="53"/>
      <c r="E52" s="53"/>
      <c r="F52" s="53"/>
      <c r="G52" s="53"/>
      <c r="H52" s="53"/>
      <c r="I52" s="53"/>
      <c r="J52" s="53"/>
      <c r="K52" s="53"/>
      <c r="L52" s="53"/>
      <c r="M52" s="53"/>
      <c r="N52" s="53"/>
      <c r="O52" s="53"/>
      <c r="P52" s="53"/>
      <c r="Q52" s="356"/>
    </row>
    <row r="53" spans="1:17" x14ac:dyDescent="0.2">
      <c r="J53" s="53"/>
      <c r="K53" s="53"/>
      <c r="L53" s="53"/>
      <c r="M53" s="53"/>
      <c r="N53" s="53"/>
      <c r="O53" s="53"/>
      <c r="P53" s="53"/>
      <c r="Q53" s="356"/>
    </row>
    <row r="54" spans="1:17" x14ac:dyDescent="0.2">
      <c r="J54" s="53"/>
      <c r="K54" s="53"/>
      <c r="L54" s="53"/>
      <c r="M54" s="53"/>
      <c r="N54" s="53"/>
      <c r="O54" s="53"/>
      <c r="P54" s="53"/>
      <c r="Q54" s="356"/>
    </row>
    <row r="55" spans="1:17" x14ac:dyDescent="0.2">
      <c r="J55" s="53"/>
      <c r="K55" s="53"/>
      <c r="L55" s="53"/>
      <c r="M55" s="53"/>
      <c r="N55" s="53"/>
      <c r="O55" s="53"/>
      <c r="P55" s="53"/>
      <c r="Q55" s="356"/>
    </row>
    <row r="56" spans="1:17" x14ac:dyDescent="0.2">
      <c r="J56" s="53"/>
      <c r="K56" s="53"/>
      <c r="L56" s="53"/>
      <c r="M56" s="53"/>
      <c r="N56" s="53"/>
      <c r="O56" s="53"/>
      <c r="P56" s="53"/>
      <c r="Q56" s="356"/>
    </row>
    <row r="57" spans="1:17" x14ac:dyDescent="0.2">
      <c r="J57" s="53"/>
      <c r="K57" s="53"/>
      <c r="L57" s="53"/>
      <c r="M57" s="53"/>
      <c r="N57" s="53"/>
      <c r="O57" s="53"/>
      <c r="P57" s="53"/>
      <c r="Q57" s="356"/>
    </row>
    <row r="58" spans="1:17" x14ac:dyDescent="0.2">
      <c r="J58" s="53"/>
      <c r="K58" s="53"/>
      <c r="L58" s="53"/>
      <c r="M58" s="53"/>
      <c r="N58" s="53"/>
      <c r="O58" s="53"/>
      <c r="P58" s="53"/>
      <c r="Q58" s="356"/>
    </row>
    <row r="59" spans="1:17" x14ac:dyDescent="0.2">
      <c r="J59" s="53"/>
      <c r="K59" s="53"/>
      <c r="L59" s="53"/>
      <c r="M59" s="53"/>
      <c r="N59" s="53"/>
      <c r="O59" s="53"/>
      <c r="P59" s="53"/>
      <c r="Q59" s="356"/>
    </row>
    <row r="60" spans="1:17" x14ac:dyDescent="0.2">
      <c r="J60" s="53"/>
      <c r="K60" s="53"/>
      <c r="L60" s="53"/>
      <c r="M60" s="53"/>
      <c r="N60" s="53"/>
      <c r="O60" s="53"/>
      <c r="P60" s="53"/>
      <c r="Q60" s="356"/>
    </row>
    <row r="61" spans="1:17" x14ac:dyDescent="0.2">
      <c r="J61" s="53"/>
      <c r="K61" s="53"/>
      <c r="L61" s="53"/>
      <c r="M61" s="53"/>
      <c r="N61" s="53"/>
      <c r="O61" s="53"/>
      <c r="P61" s="53"/>
      <c r="Q61" s="356"/>
    </row>
    <row r="62" spans="1:17" x14ac:dyDescent="0.2">
      <c r="J62" s="53"/>
      <c r="K62" s="53"/>
      <c r="L62" s="53"/>
      <c r="M62" s="53"/>
      <c r="N62" s="53"/>
      <c r="O62" s="53"/>
      <c r="P62" s="53"/>
      <c r="Q62" s="356"/>
    </row>
    <row r="63" spans="1:17" x14ac:dyDescent="0.2">
      <c r="J63" s="53"/>
      <c r="K63" s="53"/>
      <c r="L63" s="53"/>
      <c r="M63" s="53"/>
      <c r="N63" s="53"/>
      <c r="O63" s="53"/>
      <c r="P63" s="53"/>
      <c r="Q63" s="356"/>
    </row>
    <row r="64" spans="1:17" x14ac:dyDescent="0.2">
      <c r="J64" s="53"/>
      <c r="K64" s="53"/>
      <c r="L64" s="53"/>
      <c r="M64" s="53"/>
      <c r="N64" s="53"/>
      <c r="O64" s="53"/>
      <c r="P64" s="53"/>
      <c r="Q64" s="356"/>
    </row>
    <row r="65" spans="10:17" x14ac:dyDescent="0.2">
      <c r="J65" s="53"/>
      <c r="K65" s="53"/>
      <c r="L65" s="53"/>
      <c r="M65" s="53"/>
      <c r="N65" s="53"/>
      <c r="O65" s="53"/>
      <c r="P65" s="53"/>
      <c r="Q65" s="356"/>
    </row>
    <row r="66" spans="10:17" x14ac:dyDescent="0.2">
      <c r="J66" s="53"/>
      <c r="K66" s="53"/>
      <c r="L66" s="53"/>
      <c r="M66" s="53"/>
      <c r="N66" s="53"/>
      <c r="O66" s="53"/>
      <c r="P66" s="53"/>
      <c r="Q66" s="356"/>
    </row>
    <row r="67" spans="10:17" x14ac:dyDescent="0.2">
      <c r="J67" s="53"/>
      <c r="K67" s="53"/>
      <c r="L67" s="53"/>
      <c r="M67" s="53"/>
      <c r="N67" s="53"/>
      <c r="O67" s="53"/>
      <c r="P67" s="53"/>
      <c r="Q67" s="356"/>
    </row>
    <row r="68" spans="10:17" x14ac:dyDescent="0.2">
      <c r="J68" s="53"/>
      <c r="K68" s="53"/>
      <c r="L68" s="53"/>
      <c r="M68" s="53"/>
      <c r="N68" s="53"/>
      <c r="O68" s="53"/>
      <c r="P68" s="53"/>
      <c r="Q68" s="356"/>
    </row>
    <row r="69" spans="10:17" x14ac:dyDescent="0.2">
      <c r="J69" s="53"/>
      <c r="K69" s="53"/>
      <c r="L69" s="53"/>
      <c r="M69" s="53"/>
      <c r="N69" s="53"/>
      <c r="O69" s="53"/>
      <c r="P69" s="53"/>
      <c r="Q69" s="356"/>
    </row>
    <row r="70" spans="10:17" x14ac:dyDescent="0.2">
      <c r="J70" s="53"/>
      <c r="K70" s="53"/>
      <c r="L70" s="53"/>
      <c r="M70" s="53"/>
      <c r="N70" s="53"/>
      <c r="O70" s="53"/>
      <c r="P70" s="53"/>
      <c r="Q70" s="356"/>
    </row>
    <row r="71" spans="10:17" x14ac:dyDescent="0.2">
      <c r="J71" s="53"/>
      <c r="K71" s="53"/>
      <c r="L71" s="53"/>
      <c r="M71" s="53"/>
      <c r="N71" s="53"/>
      <c r="O71" s="53"/>
      <c r="P71" s="53"/>
      <c r="Q71" s="356"/>
    </row>
    <row r="72" spans="10:17" x14ac:dyDescent="0.2">
      <c r="J72" s="53"/>
      <c r="K72" s="53"/>
      <c r="L72" s="53"/>
      <c r="M72" s="53"/>
      <c r="N72" s="53"/>
      <c r="O72" s="53"/>
      <c r="P72" s="53"/>
      <c r="Q72" s="356"/>
    </row>
    <row r="73" spans="10:17" x14ac:dyDescent="0.2">
      <c r="J73" s="53"/>
      <c r="K73" s="53"/>
      <c r="L73" s="53"/>
      <c r="M73" s="53"/>
      <c r="N73" s="53"/>
      <c r="O73" s="53"/>
      <c r="P73" s="53"/>
      <c r="Q73" s="356"/>
    </row>
    <row r="74" spans="10:17" x14ac:dyDescent="0.2">
      <c r="J74" s="53"/>
      <c r="K74" s="53"/>
      <c r="L74" s="53"/>
      <c r="M74" s="53"/>
      <c r="N74" s="53"/>
      <c r="O74" s="53"/>
      <c r="P74" s="53"/>
      <c r="Q74" s="356"/>
    </row>
    <row r="75" spans="10:17" x14ac:dyDescent="0.2">
      <c r="J75" s="53"/>
      <c r="K75" s="53"/>
      <c r="L75" s="53"/>
      <c r="M75" s="53"/>
      <c r="N75" s="53"/>
      <c r="O75" s="53"/>
      <c r="P75" s="53"/>
      <c r="Q75" s="356"/>
    </row>
    <row r="76" spans="10:17" x14ac:dyDescent="0.2">
      <c r="J76" s="53"/>
      <c r="K76" s="53"/>
      <c r="L76" s="53"/>
      <c r="M76" s="53"/>
      <c r="N76" s="53"/>
      <c r="O76" s="53"/>
      <c r="P76" s="53"/>
      <c r="Q76" s="356"/>
    </row>
    <row r="77" spans="10:17" x14ac:dyDescent="0.2">
      <c r="J77" s="53"/>
      <c r="K77" s="53"/>
      <c r="L77" s="53"/>
      <c r="M77" s="53"/>
      <c r="N77" s="53"/>
      <c r="O77" s="53"/>
      <c r="P77" s="53"/>
      <c r="Q77" s="356"/>
    </row>
    <row r="78" spans="10:17" x14ac:dyDescent="0.2">
      <c r="J78" s="53"/>
      <c r="K78" s="53"/>
      <c r="L78" s="53"/>
      <c r="M78" s="53"/>
      <c r="N78" s="53"/>
      <c r="O78" s="53"/>
      <c r="P78" s="53"/>
      <c r="Q78" s="356"/>
    </row>
    <row r="79" spans="10:17" x14ac:dyDescent="0.2">
      <c r="J79" s="53"/>
      <c r="K79" s="53"/>
      <c r="L79" s="53"/>
      <c r="M79" s="53"/>
      <c r="N79" s="53"/>
      <c r="O79" s="53"/>
      <c r="P79" s="53"/>
      <c r="Q79" s="356"/>
    </row>
    <row r="80" spans="10:17" x14ac:dyDescent="0.2">
      <c r="J80" s="53"/>
      <c r="K80" s="53"/>
      <c r="L80" s="53"/>
      <c r="M80" s="53"/>
      <c r="N80" s="53"/>
      <c r="O80" s="53"/>
      <c r="P80" s="53"/>
      <c r="Q80" s="356"/>
    </row>
    <row r="81" spans="10:17" x14ac:dyDescent="0.2">
      <c r="J81" s="53"/>
      <c r="K81" s="53"/>
      <c r="L81" s="53"/>
      <c r="M81" s="53"/>
      <c r="N81" s="53"/>
      <c r="O81" s="53"/>
      <c r="P81" s="53"/>
      <c r="Q81" s="356"/>
    </row>
    <row r="82" spans="10:17" x14ac:dyDescent="0.2">
      <c r="J82" s="53"/>
      <c r="K82" s="53"/>
      <c r="L82" s="53"/>
      <c r="M82" s="53"/>
      <c r="N82" s="53"/>
      <c r="O82" s="53"/>
      <c r="P82" s="53"/>
      <c r="Q82" s="356"/>
    </row>
    <row r="83" spans="10:17" x14ac:dyDescent="0.2">
      <c r="J83" s="53"/>
      <c r="K83" s="53"/>
      <c r="L83" s="53"/>
      <c r="M83" s="53"/>
      <c r="N83" s="53"/>
      <c r="O83" s="53"/>
      <c r="P83" s="53"/>
      <c r="Q83" s="356"/>
    </row>
    <row r="84" spans="10:17" x14ac:dyDescent="0.2">
      <c r="J84" s="53"/>
      <c r="K84" s="53"/>
      <c r="L84" s="53"/>
      <c r="M84" s="53"/>
      <c r="N84" s="53"/>
      <c r="O84" s="53"/>
      <c r="P84" s="53"/>
      <c r="Q84" s="356"/>
    </row>
    <row r="85" spans="10:17" x14ac:dyDescent="0.2">
      <c r="J85" s="53"/>
      <c r="K85" s="53"/>
      <c r="L85" s="53"/>
      <c r="M85" s="53"/>
      <c r="N85" s="53"/>
      <c r="O85" s="53"/>
      <c r="P85" s="53"/>
      <c r="Q85" s="356"/>
    </row>
    <row r="86" spans="10:17" x14ac:dyDescent="0.2">
      <c r="J86" s="53"/>
      <c r="K86" s="53"/>
      <c r="L86" s="53"/>
      <c r="M86" s="53"/>
      <c r="N86" s="53"/>
      <c r="O86" s="53"/>
      <c r="P86" s="53"/>
      <c r="Q86" s="356"/>
    </row>
    <row r="87" spans="10:17" x14ac:dyDescent="0.2">
      <c r="J87" s="53"/>
      <c r="K87" s="53"/>
      <c r="L87" s="53"/>
      <c r="M87" s="53"/>
      <c r="N87" s="53"/>
      <c r="O87" s="53"/>
      <c r="P87" s="53"/>
      <c r="Q87" s="356"/>
    </row>
    <row r="88" spans="10:17" x14ac:dyDescent="0.2">
      <c r="J88" s="53"/>
      <c r="K88" s="53"/>
      <c r="L88" s="53"/>
      <c r="M88" s="53"/>
      <c r="N88" s="53"/>
      <c r="O88" s="53"/>
      <c r="P88" s="53"/>
      <c r="Q88" s="356"/>
    </row>
    <row r="89" spans="10:17" x14ac:dyDescent="0.2">
      <c r="J89" s="53"/>
      <c r="K89" s="53"/>
      <c r="L89" s="53"/>
      <c r="M89" s="53"/>
      <c r="N89" s="53"/>
      <c r="O89" s="53"/>
      <c r="P89" s="53"/>
      <c r="Q89" s="356"/>
    </row>
    <row r="90" spans="10:17" x14ac:dyDescent="0.2">
      <c r="J90" s="53"/>
      <c r="K90" s="53"/>
      <c r="L90" s="53"/>
      <c r="M90" s="53"/>
      <c r="N90" s="53"/>
      <c r="O90" s="53"/>
      <c r="P90" s="53"/>
      <c r="Q90" s="356"/>
    </row>
    <row r="91" spans="10:17" x14ac:dyDescent="0.2">
      <c r="J91" s="53"/>
      <c r="K91" s="53"/>
      <c r="L91" s="53"/>
      <c r="M91" s="53"/>
      <c r="N91" s="53"/>
      <c r="O91" s="53"/>
      <c r="P91" s="53"/>
      <c r="Q91" s="356"/>
    </row>
    <row r="92" spans="10:17" x14ac:dyDescent="0.2">
      <c r="J92" s="53"/>
      <c r="K92" s="53"/>
      <c r="L92" s="53"/>
      <c r="M92" s="53"/>
      <c r="N92" s="53"/>
      <c r="O92" s="53"/>
      <c r="P92" s="53"/>
      <c r="Q92" s="356"/>
    </row>
    <row r="93" spans="10:17" x14ac:dyDescent="0.2">
      <c r="J93" s="53"/>
      <c r="K93" s="53"/>
      <c r="L93" s="53"/>
      <c r="M93" s="53"/>
      <c r="N93" s="53"/>
      <c r="O93" s="53"/>
      <c r="P93" s="53"/>
      <c r="Q93" s="356"/>
    </row>
    <row r="94" spans="10:17" x14ac:dyDescent="0.2">
      <c r="J94" s="53"/>
      <c r="K94" s="53"/>
      <c r="L94" s="53"/>
      <c r="M94" s="53"/>
      <c r="N94" s="53"/>
      <c r="O94" s="53"/>
      <c r="P94" s="53"/>
      <c r="Q94" s="356"/>
    </row>
    <row r="95" spans="10:17" x14ac:dyDescent="0.2">
      <c r="J95" s="53"/>
      <c r="K95" s="53"/>
      <c r="L95" s="53"/>
      <c r="M95" s="53"/>
      <c r="N95" s="53"/>
      <c r="O95" s="53"/>
      <c r="P95" s="53"/>
      <c r="Q95" s="356"/>
    </row>
    <row r="96" spans="10:17" x14ac:dyDescent="0.2">
      <c r="J96" s="53"/>
      <c r="K96" s="53"/>
      <c r="L96" s="53"/>
      <c r="M96" s="53"/>
      <c r="N96" s="53"/>
      <c r="O96" s="53"/>
      <c r="P96" s="53"/>
      <c r="Q96" s="356"/>
    </row>
    <row r="97" spans="10:17" x14ac:dyDescent="0.2">
      <c r="J97" s="53"/>
      <c r="K97" s="53"/>
      <c r="L97" s="53"/>
      <c r="M97" s="53"/>
      <c r="N97" s="53"/>
      <c r="O97" s="53"/>
      <c r="P97" s="53"/>
      <c r="Q97" s="356"/>
    </row>
    <row r="98" spans="10:17" x14ac:dyDescent="0.2">
      <c r="J98" s="53"/>
      <c r="K98" s="53"/>
      <c r="L98" s="53"/>
      <c r="M98" s="53"/>
      <c r="N98" s="53"/>
      <c r="O98" s="53"/>
      <c r="P98" s="53"/>
      <c r="Q98" s="356"/>
    </row>
    <row r="99" spans="10:17" x14ac:dyDescent="0.2">
      <c r="J99" s="53"/>
      <c r="K99" s="53"/>
      <c r="L99" s="53"/>
      <c r="M99" s="53"/>
      <c r="N99" s="53"/>
      <c r="O99" s="53"/>
      <c r="P99" s="53"/>
      <c r="Q99" s="356"/>
    </row>
    <row r="100" spans="10:17" x14ac:dyDescent="0.2">
      <c r="J100" s="53"/>
      <c r="K100" s="53"/>
      <c r="L100" s="53"/>
      <c r="M100" s="53"/>
      <c r="N100" s="53"/>
      <c r="O100" s="53"/>
      <c r="P100" s="53"/>
      <c r="Q100" s="356"/>
    </row>
    <row r="101" spans="10:17" x14ac:dyDescent="0.2">
      <c r="J101" s="53"/>
      <c r="K101" s="53"/>
      <c r="L101" s="53"/>
      <c r="M101" s="53"/>
      <c r="N101" s="53"/>
      <c r="O101" s="53"/>
      <c r="P101" s="53"/>
      <c r="Q101" s="356"/>
    </row>
    <row r="102" spans="10:17" x14ac:dyDescent="0.2">
      <c r="J102" s="53"/>
      <c r="K102" s="53"/>
      <c r="L102" s="53"/>
      <c r="M102" s="53"/>
      <c r="N102" s="53"/>
      <c r="O102" s="53"/>
      <c r="P102" s="53"/>
      <c r="Q102" s="356"/>
    </row>
    <row r="103" spans="10:17" x14ac:dyDescent="0.2">
      <c r="J103" s="53"/>
      <c r="K103" s="53"/>
      <c r="L103" s="53"/>
      <c r="M103" s="53"/>
      <c r="N103" s="53"/>
      <c r="O103" s="53"/>
      <c r="P103" s="53"/>
      <c r="Q103" s="356"/>
    </row>
    <row r="104" spans="10:17" x14ac:dyDescent="0.2">
      <c r="J104" s="53"/>
      <c r="K104" s="53"/>
      <c r="L104" s="53"/>
      <c r="M104" s="53"/>
      <c r="N104" s="53"/>
      <c r="O104" s="53"/>
      <c r="P104" s="53"/>
      <c r="Q104" s="356"/>
    </row>
    <row r="105" spans="10:17" x14ac:dyDescent="0.2">
      <c r="J105" s="53"/>
      <c r="K105" s="53"/>
      <c r="L105" s="53"/>
      <c r="M105" s="53"/>
      <c r="N105" s="53"/>
      <c r="O105" s="53"/>
      <c r="P105" s="53"/>
      <c r="Q105" s="356"/>
    </row>
    <row r="106" spans="10:17" x14ac:dyDescent="0.2">
      <c r="J106" s="53"/>
      <c r="K106" s="53"/>
      <c r="L106" s="53"/>
      <c r="M106" s="53"/>
      <c r="N106" s="53"/>
      <c r="O106" s="53"/>
      <c r="P106" s="53"/>
      <c r="Q106" s="356"/>
    </row>
    <row r="107" spans="10:17" x14ac:dyDescent="0.2">
      <c r="J107" s="53"/>
      <c r="K107" s="53"/>
      <c r="L107" s="53"/>
      <c r="M107" s="53"/>
      <c r="N107" s="53"/>
      <c r="O107" s="53"/>
      <c r="P107" s="53"/>
      <c r="Q107" s="356"/>
    </row>
    <row r="108" spans="10:17" x14ac:dyDescent="0.2">
      <c r="J108" s="53"/>
      <c r="K108" s="53"/>
      <c r="L108" s="53"/>
      <c r="M108" s="53"/>
      <c r="N108" s="53"/>
      <c r="O108" s="53"/>
      <c r="P108" s="53"/>
      <c r="Q108" s="356"/>
    </row>
    <row r="109" spans="10:17" x14ac:dyDescent="0.2">
      <c r="J109" s="53"/>
      <c r="K109" s="53"/>
      <c r="L109" s="53"/>
      <c r="M109" s="53"/>
      <c r="N109" s="53"/>
      <c r="O109" s="53"/>
      <c r="P109" s="53"/>
      <c r="Q109" s="356"/>
    </row>
    <row r="110" spans="10:17" x14ac:dyDescent="0.2">
      <c r="J110" s="53"/>
      <c r="K110" s="53"/>
      <c r="L110" s="53"/>
      <c r="M110" s="53"/>
      <c r="N110" s="53"/>
      <c r="O110" s="53"/>
      <c r="P110" s="53"/>
      <c r="Q110" s="356"/>
    </row>
    <row r="111" spans="10:17" x14ac:dyDescent="0.2">
      <c r="J111" s="53"/>
      <c r="K111" s="53"/>
      <c r="L111" s="53"/>
      <c r="M111" s="53"/>
      <c r="N111" s="53"/>
      <c r="O111" s="53"/>
      <c r="P111" s="53"/>
      <c r="Q111" s="356"/>
    </row>
    <row r="112" spans="10:17" x14ac:dyDescent="0.2">
      <c r="J112" s="53"/>
      <c r="K112" s="53"/>
      <c r="L112" s="53"/>
      <c r="M112" s="53"/>
      <c r="N112" s="53"/>
      <c r="O112" s="53"/>
      <c r="P112" s="53"/>
      <c r="Q112" s="356"/>
    </row>
    <row r="113" spans="10:17" x14ac:dyDescent="0.2">
      <c r="J113" s="53"/>
      <c r="K113" s="53"/>
      <c r="L113" s="53"/>
      <c r="M113" s="53"/>
      <c r="N113" s="53"/>
      <c r="O113" s="53"/>
      <c r="P113" s="53"/>
      <c r="Q113" s="356"/>
    </row>
    <row r="114" spans="10:17" x14ac:dyDescent="0.2">
      <c r="J114" s="53"/>
      <c r="K114" s="53"/>
      <c r="L114" s="53"/>
      <c r="M114" s="53"/>
      <c r="N114" s="53"/>
      <c r="O114" s="53"/>
      <c r="P114" s="53"/>
      <c r="Q114" s="356"/>
    </row>
    <row r="115" spans="10:17" x14ac:dyDescent="0.2">
      <c r="J115" s="53"/>
      <c r="K115" s="53"/>
      <c r="L115" s="53"/>
      <c r="M115" s="53"/>
      <c r="N115" s="53"/>
      <c r="O115" s="53"/>
      <c r="P115" s="53"/>
      <c r="Q115" s="356"/>
    </row>
    <row r="116" spans="10:17" x14ac:dyDescent="0.2">
      <c r="J116" s="53"/>
      <c r="K116" s="53"/>
      <c r="L116" s="53"/>
      <c r="M116" s="53"/>
      <c r="N116" s="53"/>
      <c r="O116" s="53"/>
      <c r="P116" s="53"/>
      <c r="Q116" s="356"/>
    </row>
    <row r="117" spans="10:17" x14ac:dyDescent="0.2">
      <c r="J117" s="53"/>
      <c r="K117" s="53"/>
      <c r="L117" s="53"/>
      <c r="M117" s="53"/>
      <c r="N117" s="53"/>
      <c r="O117" s="53"/>
      <c r="P117" s="53"/>
      <c r="Q117" s="356"/>
    </row>
    <row r="118" spans="10:17" x14ac:dyDescent="0.2">
      <c r="J118" s="53"/>
      <c r="K118" s="53"/>
      <c r="L118" s="53"/>
      <c r="M118" s="53"/>
      <c r="N118" s="53"/>
      <c r="O118" s="53"/>
      <c r="P118" s="53"/>
      <c r="Q118" s="356"/>
    </row>
    <row r="119" spans="10:17" x14ac:dyDescent="0.2">
      <c r="J119" s="53"/>
      <c r="K119" s="53"/>
      <c r="L119" s="53"/>
      <c r="M119" s="53"/>
      <c r="N119" s="53"/>
      <c r="O119" s="53"/>
      <c r="P119" s="53"/>
      <c r="Q119" s="356"/>
    </row>
    <row r="120" spans="10:17" x14ac:dyDescent="0.2">
      <c r="J120" s="53"/>
      <c r="K120" s="53"/>
      <c r="L120" s="53"/>
      <c r="M120" s="53"/>
      <c r="N120" s="53"/>
      <c r="O120" s="53"/>
      <c r="P120" s="53"/>
      <c r="Q120" s="356"/>
    </row>
    <row r="121" spans="10:17" x14ac:dyDescent="0.2">
      <c r="J121" s="53"/>
      <c r="K121" s="53"/>
      <c r="L121" s="53"/>
      <c r="M121" s="53"/>
      <c r="N121" s="53"/>
      <c r="O121" s="53"/>
      <c r="P121" s="53"/>
      <c r="Q121" s="356"/>
    </row>
    <row r="122" spans="10:17" x14ac:dyDescent="0.2">
      <c r="J122" s="53"/>
      <c r="K122" s="53"/>
      <c r="L122" s="53"/>
      <c r="M122" s="53"/>
      <c r="N122" s="53"/>
      <c r="O122" s="53"/>
      <c r="P122" s="53"/>
      <c r="Q122" s="356"/>
    </row>
    <row r="123" spans="10:17" x14ac:dyDescent="0.2">
      <c r="J123" s="53"/>
      <c r="K123" s="53"/>
      <c r="L123" s="53"/>
      <c r="M123" s="53"/>
      <c r="N123" s="53"/>
      <c r="O123" s="53"/>
      <c r="P123" s="53"/>
      <c r="Q123" s="356"/>
    </row>
    <row r="124" spans="10:17" x14ac:dyDescent="0.2">
      <c r="J124" s="53"/>
      <c r="K124" s="53"/>
      <c r="L124" s="53"/>
      <c r="M124" s="53"/>
      <c r="N124" s="53"/>
      <c r="O124" s="53"/>
      <c r="P124" s="53"/>
      <c r="Q124" s="356"/>
    </row>
    <row r="125" spans="10:17" x14ac:dyDescent="0.2">
      <c r="J125" s="53"/>
      <c r="K125" s="53"/>
      <c r="L125" s="53"/>
      <c r="M125" s="53"/>
      <c r="N125" s="53"/>
      <c r="O125" s="53"/>
      <c r="P125" s="53"/>
      <c r="Q125" s="356"/>
    </row>
    <row r="126" spans="10:17" x14ac:dyDescent="0.2">
      <c r="J126" s="53"/>
      <c r="K126" s="53"/>
      <c r="L126" s="53"/>
      <c r="M126" s="53"/>
      <c r="N126" s="53"/>
      <c r="O126" s="53"/>
      <c r="P126" s="53"/>
      <c r="Q126" s="356"/>
    </row>
    <row r="127" spans="10:17" x14ac:dyDescent="0.2">
      <c r="J127" s="53"/>
      <c r="K127" s="53"/>
      <c r="L127" s="53"/>
      <c r="M127" s="53"/>
      <c r="N127" s="53"/>
      <c r="O127" s="53"/>
      <c r="P127" s="53"/>
      <c r="Q127" s="356"/>
    </row>
    <row r="128" spans="10:17" x14ac:dyDescent="0.2">
      <c r="J128" s="53"/>
      <c r="K128" s="53"/>
      <c r="L128" s="53"/>
      <c r="M128" s="53"/>
      <c r="N128" s="53"/>
      <c r="O128" s="53"/>
      <c r="P128" s="53"/>
      <c r="Q128" s="356"/>
    </row>
    <row r="129" spans="10:17" x14ac:dyDescent="0.2">
      <c r="J129" s="53"/>
      <c r="K129" s="53"/>
      <c r="L129" s="53"/>
      <c r="M129" s="53"/>
      <c r="N129" s="53"/>
      <c r="O129" s="53"/>
      <c r="P129" s="53"/>
      <c r="Q129" s="356"/>
    </row>
    <row r="130" spans="10:17" x14ac:dyDescent="0.2">
      <c r="J130" s="53"/>
      <c r="K130" s="53"/>
      <c r="L130" s="53"/>
      <c r="M130" s="53"/>
      <c r="N130" s="53"/>
      <c r="O130" s="53"/>
      <c r="P130" s="53"/>
      <c r="Q130" s="356"/>
    </row>
    <row r="131" spans="10:17" x14ac:dyDescent="0.2">
      <c r="J131" s="53"/>
      <c r="K131" s="53"/>
      <c r="L131" s="53"/>
      <c r="M131" s="53"/>
      <c r="N131" s="53"/>
      <c r="O131" s="53"/>
      <c r="P131" s="53"/>
      <c r="Q131" s="356"/>
    </row>
    <row r="132" spans="10:17" x14ac:dyDescent="0.2">
      <c r="J132" s="53"/>
      <c r="K132" s="53"/>
      <c r="L132" s="53"/>
      <c r="M132" s="53"/>
      <c r="N132" s="53"/>
      <c r="O132" s="53"/>
      <c r="P132" s="53"/>
      <c r="Q132" s="356"/>
    </row>
    <row r="133" spans="10:17" x14ac:dyDescent="0.2">
      <c r="J133" s="53"/>
      <c r="K133" s="53"/>
      <c r="L133" s="53"/>
      <c r="M133" s="53"/>
      <c r="N133" s="53"/>
      <c r="O133" s="53"/>
      <c r="P133" s="53"/>
      <c r="Q133" s="356"/>
    </row>
    <row r="134" spans="10:17" x14ac:dyDescent="0.2">
      <c r="J134" s="53"/>
      <c r="K134" s="53"/>
      <c r="L134" s="53"/>
      <c r="M134" s="53"/>
      <c r="N134" s="53"/>
      <c r="O134" s="53"/>
      <c r="P134" s="53"/>
      <c r="Q134" s="356"/>
    </row>
    <row r="135" spans="10:17" x14ac:dyDescent="0.2">
      <c r="J135" s="53"/>
      <c r="K135" s="53"/>
      <c r="L135" s="53"/>
      <c r="M135" s="53"/>
      <c r="N135" s="53"/>
      <c r="O135" s="53"/>
      <c r="P135" s="53"/>
      <c r="Q135" s="356"/>
    </row>
    <row r="136" spans="10:17" x14ac:dyDescent="0.2">
      <c r="J136" s="53"/>
      <c r="K136" s="53"/>
      <c r="L136" s="53"/>
      <c r="M136" s="53"/>
      <c r="N136" s="53"/>
      <c r="O136" s="53"/>
      <c r="P136" s="53"/>
      <c r="Q136" s="356"/>
    </row>
    <row r="137" spans="10:17" x14ac:dyDescent="0.2">
      <c r="J137" s="53"/>
      <c r="K137" s="53"/>
      <c r="L137" s="53"/>
      <c r="M137" s="53"/>
      <c r="N137" s="53"/>
      <c r="O137" s="53"/>
      <c r="P137" s="53"/>
      <c r="Q137" s="356"/>
    </row>
    <row r="138" spans="10:17" x14ac:dyDescent="0.2">
      <c r="J138" s="53"/>
      <c r="K138" s="53"/>
      <c r="L138" s="53"/>
      <c r="M138" s="53"/>
      <c r="N138" s="53"/>
      <c r="O138" s="53"/>
      <c r="P138" s="53"/>
      <c r="Q138" s="356"/>
    </row>
    <row r="139" spans="10:17" x14ac:dyDescent="0.2">
      <c r="J139" s="53"/>
      <c r="K139" s="53"/>
      <c r="L139" s="53"/>
      <c r="M139" s="53"/>
      <c r="N139" s="53"/>
      <c r="O139" s="53"/>
      <c r="P139" s="53"/>
      <c r="Q139" s="356"/>
    </row>
    <row r="140" spans="10:17" x14ac:dyDescent="0.2">
      <c r="J140" s="53"/>
      <c r="K140" s="53"/>
      <c r="L140" s="53"/>
      <c r="M140" s="53"/>
      <c r="N140" s="53"/>
      <c r="O140" s="53"/>
      <c r="P140" s="53"/>
      <c r="Q140" s="356"/>
    </row>
    <row r="141" spans="10:17" x14ac:dyDescent="0.2">
      <c r="J141" s="53"/>
      <c r="K141" s="53"/>
      <c r="L141" s="53"/>
      <c r="M141" s="53"/>
      <c r="N141" s="53"/>
      <c r="O141" s="53"/>
      <c r="P141" s="53"/>
      <c r="Q141" s="356"/>
    </row>
    <row r="142" spans="10:17" x14ac:dyDescent="0.2">
      <c r="J142" s="53"/>
      <c r="K142" s="53"/>
      <c r="L142" s="53"/>
      <c r="M142" s="53"/>
      <c r="N142" s="53"/>
      <c r="O142" s="53"/>
      <c r="P142" s="53"/>
      <c r="Q142" s="356"/>
    </row>
    <row r="143" spans="10:17" x14ac:dyDescent="0.2">
      <c r="J143" s="53"/>
      <c r="K143" s="53"/>
      <c r="L143" s="53"/>
      <c r="M143" s="53"/>
      <c r="N143" s="53"/>
      <c r="O143" s="53"/>
      <c r="P143" s="53"/>
      <c r="Q143" s="356"/>
    </row>
    <row r="144" spans="10:17" x14ac:dyDescent="0.2">
      <c r="J144" s="53"/>
      <c r="K144" s="53"/>
      <c r="L144" s="53"/>
      <c r="M144" s="53"/>
      <c r="N144" s="53"/>
      <c r="O144" s="53"/>
      <c r="P144" s="53"/>
      <c r="Q144" s="356"/>
    </row>
    <row r="145" spans="10:17" x14ac:dyDescent="0.2">
      <c r="J145" s="53"/>
      <c r="K145" s="53"/>
      <c r="L145" s="53"/>
      <c r="M145" s="53"/>
      <c r="N145" s="53"/>
      <c r="O145" s="53"/>
      <c r="P145" s="53"/>
      <c r="Q145" s="356"/>
    </row>
    <row r="146" spans="10:17" x14ac:dyDescent="0.2">
      <c r="J146" s="53"/>
      <c r="K146" s="53"/>
      <c r="L146" s="53"/>
      <c r="M146" s="53"/>
      <c r="N146" s="53"/>
      <c r="O146" s="53"/>
      <c r="P146" s="53"/>
      <c r="Q146" s="356"/>
    </row>
    <row r="147" spans="10:17" x14ac:dyDescent="0.2">
      <c r="J147" s="53"/>
      <c r="K147" s="53"/>
      <c r="L147" s="53"/>
      <c r="M147" s="53"/>
      <c r="N147" s="53"/>
      <c r="O147" s="53"/>
      <c r="P147" s="53"/>
      <c r="Q147" s="356"/>
    </row>
    <row r="148" spans="10:17" x14ac:dyDescent="0.2">
      <c r="J148" s="53"/>
      <c r="K148" s="53"/>
      <c r="L148" s="53"/>
      <c r="M148" s="53"/>
      <c r="N148" s="53"/>
      <c r="O148" s="53"/>
      <c r="P148" s="53"/>
      <c r="Q148" s="356"/>
    </row>
    <row r="149" spans="10:17" x14ac:dyDescent="0.2">
      <c r="J149" s="53"/>
      <c r="K149" s="53"/>
      <c r="L149" s="53"/>
      <c r="M149" s="53"/>
      <c r="N149" s="53"/>
      <c r="O149" s="53"/>
      <c r="P149" s="53"/>
      <c r="Q149" s="356"/>
    </row>
    <row r="150" spans="10:17" x14ac:dyDescent="0.2">
      <c r="J150" s="53"/>
      <c r="K150" s="53"/>
      <c r="L150" s="53"/>
      <c r="M150" s="53"/>
      <c r="N150" s="53"/>
      <c r="O150" s="53"/>
      <c r="P150" s="53"/>
      <c r="Q150" s="356"/>
    </row>
    <row r="151" spans="10:17" x14ac:dyDescent="0.2">
      <c r="J151" s="53"/>
      <c r="K151" s="53"/>
      <c r="L151" s="53"/>
      <c r="M151" s="53"/>
      <c r="N151" s="53"/>
      <c r="O151" s="53"/>
      <c r="P151" s="53"/>
      <c r="Q151" s="356"/>
    </row>
    <row r="152" spans="10:17" x14ac:dyDescent="0.2">
      <c r="J152" s="53"/>
      <c r="K152" s="53"/>
      <c r="L152" s="53"/>
      <c r="M152" s="53"/>
      <c r="N152" s="53"/>
      <c r="O152" s="53"/>
      <c r="P152" s="53"/>
      <c r="Q152" s="356"/>
    </row>
    <row r="153" spans="10:17" x14ac:dyDescent="0.2">
      <c r="J153" s="53"/>
      <c r="K153" s="53"/>
      <c r="L153" s="53"/>
      <c r="M153" s="53"/>
      <c r="N153" s="53"/>
      <c r="O153" s="53"/>
      <c r="P153" s="53"/>
      <c r="Q153" s="356"/>
    </row>
    <row r="154" spans="10:17" x14ac:dyDescent="0.2">
      <c r="J154" s="53"/>
      <c r="K154" s="53"/>
      <c r="L154" s="53"/>
      <c r="M154" s="53"/>
      <c r="N154" s="53"/>
      <c r="O154" s="53"/>
      <c r="P154" s="53"/>
      <c r="Q154" s="356"/>
    </row>
    <row r="155" spans="10:17" x14ac:dyDescent="0.2">
      <c r="J155" s="53"/>
      <c r="K155" s="53"/>
      <c r="L155" s="53"/>
      <c r="M155" s="53"/>
      <c r="N155" s="53"/>
      <c r="O155" s="53"/>
      <c r="P155" s="53"/>
      <c r="Q155" s="356"/>
    </row>
    <row r="156" spans="10:17" x14ac:dyDescent="0.2">
      <c r="J156" s="53"/>
      <c r="K156" s="53"/>
      <c r="L156" s="53"/>
      <c r="M156" s="53"/>
      <c r="N156" s="53"/>
      <c r="O156" s="53"/>
      <c r="P156" s="53"/>
      <c r="Q156" s="356"/>
    </row>
    <row r="157" spans="10:17" x14ac:dyDescent="0.2">
      <c r="J157" s="53"/>
      <c r="K157" s="53"/>
      <c r="L157" s="53"/>
      <c r="M157" s="53"/>
      <c r="N157" s="53"/>
      <c r="O157" s="53"/>
      <c r="P157" s="53"/>
      <c r="Q157" s="356"/>
    </row>
    <row r="158" spans="10:17" x14ac:dyDescent="0.2">
      <c r="J158" s="53"/>
      <c r="K158" s="53"/>
      <c r="L158" s="53"/>
      <c r="M158" s="53"/>
      <c r="N158" s="53"/>
      <c r="O158" s="53"/>
      <c r="P158" s="53"/>
      <c r="Q158" s="356"/>
    </row>
    <row r="159" spans="10:17" x14ac:dyDescent="0.2">
      <c r="J159" s="53"/>
      <c r="K159" s="53"/>
      <c r="L159" s="53"/>
      <c r="M159" s="53"/>
      <c r="N159" s="53"/>
      <c r="O159" s="53"/>
      <c r="P159" s="53"/>
      <c r="Q159" s="356"/>
    </row>
    <row r="160" spans="10:17" x14ac:dyDescent="0.2">
      <c r="J160" s="53"/>
      <c r="K160" s="53"/>
      <c r="L160" s="53"/>
      <c r="M160" s="53"/>
      <c r="N160" s="53"/>
      <c r="O160" s="53"/>
      <c r="P160" s="53"/>
      <c r="Q160" s="356"/>
    </row>
    <row r="161" spans="10:17" x14ac:dyDescent="0.2">
      <c r="J161" s="53"/>
      <c r="K161" s="53"/>
      <c r="L161" s="53"/>
      <c r="M161" s="53"/>
      <c r="N161" s="53"/>
      <c r="O161" s="53"/>
      <c r="P161" s="53"/>
      <c r="Q161" s="356"/>
    </row>
    <row r="162" spans="10:17" x14ac:dyDescent="0.2">
      <c r="J162" s="53"/>
      <c r="K162" s="53"/>
      <c r="L162" s="53"/>
      <c r="M162" s="53"/>
      <c r="N162" s="53"/>
      <c r="O162" s="53"/>
      <c r="P162" s="53"/>
      <c r="Q162" s="356"/>
    </row>
    <row r="163" spans="10:17" x14ac:dyDescent="0.2">
      <c r="J163" s="53"/>
      <c r="K163" s="53"/>
      <c r="L163" s="53"/>
      <c r="M163" s="53"/>
      <c r="N163" s="53"/>
      <c r="O163" s="53"/>
      <c r="P163" s="53"/>
      <c r="Q163" s="356"/>
    </row>
    <row r="164" spans="10:17" x14ac:dyDescent="0.2">
      <c r="J164" s="53"/>
      <c r="K164" s="53"/>
      <c r="L164" s="53"/>
      <c r="M164" s="53"/>
      <c r="N164" s="53"/>
      <c r="O164" s="53"/>
      <c r="P164" s="53"/>
      <c r="Q164" s="356"/>
    </row>
    <row r="165" spans="10:17" x14ac:dyDescent="0.2">
      <c r="J165" s="53"/>
      <c r="K165" s="53"/>
      <c r="L165" s="53"/>
      <c r="M165" s="53"/>
      <c r="N165" s="53"/>
      <c r="O165" s="53"/>
      <c r="P165" s="53"/>
      <c r="Q165" s="356"/>
    </row>
    <row r="166" spans="10:17" x14ac:dyDescent="0.2">
      <c r="J166" s="53"/>
      <c r="K166" s="53"/>
      <c r="L166" s="53"/>
      <c r="M166" s="53"/>
      <c r="N166" s="53"/>
      <c r="O166" s="53"/>
      <c r="P166" s="53"/>
      <c r="Q166" s="356"/>
    </row>
    <row r="167" spans="10:17" x14ac:dyDescent="0.2">
      <c r="J167" s="53"/>
      <c r="K167" s="53"/>
      <c r="L167" s="53"/>
      <c r="M167" s="53"/>
      <c r="N167" s="53"/>
      <c r="O167" s="53"/>
      <c r="P167" s="53"/>
      <c r="Q167" s="356"/>
    </row>
    <row r="168" spans="10:17" x14ac:dyDescent="0.2">
      <c r="J168" s="53"/>
      <c r="K168" s="53"/>
      <c r="L168" s="53"/>
      <c r="M168" s="53"/>
      <c r="N168" s="53"/>
      <c r="O168" s="53"/>
      <c r="P168" s="53"/>
      <c r="Q168" s="356"/>
    </row>
    <row r="169" spans="10:17" x14ac:dyDescent="0.2">
      <c r="J169" s="53"/>
      <c r="K169" s="53"/>
      <c r="L169" s="53"/>
      <c r="M169" s="53"/>
      <c r="N169" s="53"/>
      <c r="O169" s="53"/>
      <c r="P169" s="53"/>
      <c r="Q169" s="356"/>
    </row>
    <row r="170" spans="10:17" x14ac:dyDescent="0.2">
      <c r="J170" s="53"/>
      <c r="K170" s="53"/>
      <c r="L170" s="53"/>
      <c r="M170" s="53"/>
      <c r="N170" s="53"/>
      <c r="O170" s="53"/>
      <c r="P170" s="53"/>
      <c r="Q170" s="356"/>
    </row>
    <row r="171" spans="10:17" x14ac:dyDescent="0.2">
      <c r="J171" s="53"/>
      <c r="K171" s="53"/>
      <c r="L171" s="53"/>
      <c r="M171" s="53"/>
      <c r="N171" s="53"/>
      <c r="O171" s="53"/>
      <c r="P171" s="53"/>
      <c r="Q171" s="356"/>
    </row>
    <row r="172" spans="10:17" x14ac:dyDescent="0.2">
      <c r="J172" s="53"/>
      <c r="K172" s="53"/>
      <c r="L172" s="53"/>
      <c r="M172" s="53"/>
      <c r="N172" s="53"/>
      <c r="O172" s="53"/>
      <c r="P172" s="53"/>
      <c r="Q172" s="356"/>
    </row>
    <row r="173" spans="10:17" x14ac:dyDescent="0.2">
      <c r="J173" s="53"/>
      <c r="K173" s="53"/>
      <c r="L173" s="53"/>
      <c r="M173" s="53"/>
      <c r="N173" s="53"/>
      <c r="O173" s="53"/>
      <c r="P173" s="53"/>
      <c r="Q173" s="356"/>
    </row>
    <row r="174" spans="10:17" x14ac:dyDescent="0.2">
      <c r="J174" s="53"/>
      <c r="K174" s="53"/>
      <c r="L174" s="53"/>
      <c r="M174" s="53"/>
      <c r="N174" s="53"/>
      <c r="O174" s="53"/>
      <c r="P174" s="53"/>
      <c r="Q174" s="356"/>
    </row>
    <row r="175" spans="10:17" x14ac:dyDescent="0.2">
      <c r="J175" s="53"/>
      <c r="K175" s="53"/>
      <c r="L175" s="53"/>
      <c r="M175" s="53"/>
      <c r="N175" s="53"/>
      <c r="O175" s="53"/>
      <c r="P175" s="53"/>
      <c r="Q175" s="356"/>
    </row>
    <row r="176" spans="10:17" x14ac:dyDescent="0.2">
      <c r="J176" s="53"/>
      <c r="K176" s="53"/>
      <c r="L176" s="53"/>
      <c r="M176" s="53"/>
      <c r="N176" s="53"/>
      <c r="O176" s="53"/>
      <c r="P176" s="53"/>
      <c r="Q176" s="356"/>
    </row>
    <row r="177" spans="10:17" x14ac:dyDescent="0.2">
      <c r="J177" s="53"/>
      <c r="K177" s="53"/>
      <c r="L177" s="53"/>
      <c r="M177" s="53"/>
      <c r="N177" s="53"/>
      <c r="O177" s="53"/>
      <c r="P177" s="53"/>
      <c r="Q177" s="356"/>
    </row>
    <row r="178" spans="10:17" x14ac:dyDescent="0.2">
      <c r="J178" s="53"/>
      <c r="K178" s="53"/>
      <c r="L178" s="53"/>
      <c r="M178" s="53"/>
      <c r="N178" s="53"/>
      <c r="O178" s="53"/>
      <c r="P178" s="53"/>
      <c r="Q178" s="356"/>
    </row>
    <row r="179" spans="10:17" x14ac:dyDescent="0.2">
      <c r="J179" s="53"/>
      <c r="K179" s="53"/>
      <c r="L179" s="53"/>
      <c r="M179" s="53"/>
      <c r="N179" s="53"/>
      <c r="O179" s="53"/>
      <c r="P179" s="53"/>
      <c r="Q179" s="356"/>
    </row>
    <row r="180" spans="10:17" x14ac:dyDescent="0.2">
      <c r="J180" s="53"/>
      <c r="K180" s="53"/>
      <c r="L180" s="53"/>
      <c r="M180" s="53"/>
      <c r="N180" s="53"/>
      <c r="O180" s="53"/>
      <c r="P180" s="53"/>
      <c r="Q180" s="356"/>
    </row>
    <row r="181" spans="10:17" x14ac:dyDescent="0.2">
      <c r="J181" s="53"/>
      <c r="K181" s="53"/>
      <c r="L181" s="53"/>
      <c r="M181" s="53"/>
      <c r="N181" s="53"/>
      <c r="O181" s="53"/>
      <c r="P181" s="53"/>
      <c r="Q181" s="356"/>
    </row>
    <row r="182" spans="10:17" x14ac:dyDescent="0.2">
      <c r="J182" s="53"/>
      <c r="K182" s="53"/>
      <c r="L182" s="53"/>
      <c r="M182" s="53"/>
      <c r="N182" s="53"/>
      <c r="O182" s="53"/>
      <c r="P182" s="53"/>
      <c r="Q182" s="356"/>
    </row>
    <row r="183" spans="10:17" x14ac:dyDescent="0.2">
      <c r="J183" s="53"/>
      <c r="K183" s="53"/>
      <c r="L183" s="53"/>
      <c r="M183" s="53"/>
      <c r="N183" s="53"/>
      <c r="O183" s="53"/>
      <c r="P183" s="53"/>
      <c r="Q183" s="356"/>
    </row>
    <row r="184" spans="10:17" x14ac:dyDescent="0.2">
      <c r="J184" s="53"/>
      <c r="K184" s="53"/>
      <c r="L184" s="53"/>
      <c r="M184" s="53"/>
      <c r="N184" s="53"/>
      <c r="O184" s="53"/>
      <c r="P184" s="53"/>
      <c r="Q184" s="356"/>
    </row>
    <row r="185" spans="10:17" x14ac:dyDescent="0.2">
      <c r="J185" s="53"/>
      <c r="K185" s="53"/>
      <c r="L185" s="53"/>
      <c r="M185" s="53"/>
      <c r="N185" s="53"/>
      <c r="O185" s="53"/>
      <c r="P185" s="53"/>
      <c r="Q185" s="356"/>
    </row>
    <row r="186" spans="10:17" x14ac:dyDescent="0.2">
      <c r="J186" s="53"/>
      <c r="K186" s="53"/>
      <c r="L186" s="53"/>
      <c r="M186" s="53"/>
      <c r="N186" s="53"/>
      <c r="O186" s="53"/>
      <c r="P186" s="53"/>
      <c r="Q186" s="356"/>
    </row>
    <row r="187" spans="10:17" x14ac:dyDescent="0.2">
      <c r="J187" s="53"/>
      <c r="K187" s="53"/>
      <c r="L187" s="53"/>
      <c r="M187" s="53"/>
      <c r="N187" s="53"/>
      <c r="O187" s="53"/>
      <c r="P187" s="53"/>
      <c r="Q187" s="356"/>
    </row>
    <row r="188" spans="10:17" x14ac:dyDescent="0.2">
      <c r="J188" s="53"/>
      <c r="K188" s="53"/>
      <c r="L188" s="53"/>
      <c r="M188" s="53"/>
      <c r="N188" s="53"/>
      <c r="O188" s="53"/>
      <c r="P188" s="53"/>
      <c r="Q188" s="356"/>
    </row>
    <row r="189" spans="10:17" x14ac:dyDescent="0.2">
      <c r="J189" s="53"/>
      <c r="K189" s="53"/>
      <c r="L189" s="53"/>
      <c r="M189" s="53"/>
      <c r="N189" s="53"/>
      <c r="O189" s="53"/>
      <c r="P189" s="53"/>
      <c r="Q189" s="356"/>
    </row>
    <row r="190" spans="10:17" x14ac:dyDescent="0.2">
      <c r="J190" s="53"/>
      <c r="K190" s="53"/>
      <c r="L190" s="53"/>
      <c r="M190" s="53"/>
      <c r="N190" s="53"/>
      <c r="O190" s="53"/>
      <c r="P190" s="53"/>
      <c r="Q190" s="356"/>
    </row>
    <row r="191" spans="10:17" x14ac:dyDescent="0.2">
      <c r="J191" s="53"/>
      <c r="K191" s="53"/>
      <c r="L191" s="53"/>
      <c r="M191" s="53"/>
      <c r="N191" s="53"/>
      <c r="O191" s="53"/>
      <c r="P191" s="53"/>
      <c r="Q191" s="356"/>
    </row>
    <row r="192" spans="10:17" x14ac:dyDescent="0.2">
      <c r="J192" s="53"/>
      <c r="K192" s="53"/>
      <c r="L192" s="53"/>
      <c r="M192" s="53"/>
      <c r="N192" s="53"/>
      <c r="O192" s="53"/>
      <c r="P192" s="53"/>
      <c r="Q192" s="356"/>
    </row>
    <row r="193" spans="10:17" x14ac:dyDescent="0.2">
      <c r="J193" s="53"/>
      <c r="K193" s="53"/>
      <c r="L193" s="53"/>
      <c r="M193" s="53"/>
      <c r="N193" s="53"/>
      <c r="O193" s="53"/>
      <c r="P193" s="53"/>
      <c r="Q193" s="356"/>
    </row>
    <row r="194" spans="10:17" x14ac:dyDescent="0.2">
      <c r="J194" s="53"/>
      <c r="K194" s="53"/>
      <c r="L194" s="53"/>
      <c r="M194" s="53"/>
      <c r="N194" s="53"/>
      <c r="O194" s="53"/>
      <c r="P194" s="53"/>
      <c r="Q194" s="356"/>
    </row>
    <row r="195" spans="10:17" x14ac:dyDescent="0.2">
      <c r="J195" s="53"/>
      <c r="K195" s="53"/>
      <c r="L195" s="53"/>
      <c r="M195" s="53"/>
      <c r="N195" s="53"/>
      <c r="O195" s="53"/>
      <c r="P195" s="53"/>
      <c r="Q195" s="356"/>
    </row>
    <row r="196" spans="10:17" x14ac:dyDescent="0.2">
      <c r="J196" s="53"/>
      <c r="K196" s="53"/>
      <c r="L196" s="53"/>
      <c r="M196" s="53"/>
      <c r="N196" s="53"/>
      <c r="O196" s="53"/>
      <c r="P196" s="53"/>
      <c r="Q196" s="356"/>
    </row>
    <row r="197" spans="10:17" x14ac:dyDescent="0.2">
      <c r="J197" s="53"/>
      <c r="K197" s="53"/>
      <c r="L197" s="53"/>
      <c r="M197" s="53"/>
      <c r="N197" s="53"/>
      <c r="O197" s="53"/>
      <c r="P197" s="53"/>
      <c r="Q197" s="356"/>
    </row>
    <row r="198" spans="10:17" x14ac:dyDescent="0.2">
      <c r="J198" s="53"/>
      <c r="K198" s="53"/>
      <c r="L198" s="53"/>
      <c r="M198" s="53"/>
      <c r="N198" s="53"/>
      <c r="O198" s="53"/>
      <c r="P198" s="53"/>
      <c r="Q198" s="356"/>
    </row>
    <row r="199" spans="10:17" x14ac:dyDescent="0.2">
      <c r="J199" s="53"/>
      <c r="K199" s="53"/>
      <c r="L199" s="53"/>
      <c r="M199" s="53"/>
      <c r="N199" s="53"/>
      <c r="O199" s="53"/>
      <c r="P199" s="53"/>
      <c r="Q199" s="356"/>
    </row>
    <row r="200" spans="10:17" x14ac:dyDescent="0.2">
      <c r="J200" s="53"/>
      <c r="K200" s="53"/>
      <c r="L200" s="53"/>
      <c r="M200" s="53"/>
      <c r="N200" s="53"/>
      <c r="O200" s="53"/>
      <c r="P200" s="53"/>
      <c r="Q200" s="356"/>
    </row>
    <row r="201" spans="10:17" x14ac:dyDescent="0.2">
      <c r="J201" s="53"/>
      <c r="K201" s="53"/>
      <c r="L201" s="53"/>
      <c r="M201" s="53"/>
      <c r="N201" s="53"/>
      <c r="O201" s="53"/>
      <c r="P201" s="53"/>
      <c r="Q201" s="356"/>
    </row>
    <row r="202" spans="10:17" x14ac:dyDescent="0.2">
      <c r="J202" s="53"/>
      <c r="K202" s="53"/>
      <c r="L202" s="53"/>
      <c r="M202" s="53"/>
      <c r="N202" s="53"/>
      <c r="O202" s="53"/>
      <c r="P202" s="53"/>
      <c r="Q202" s="356"/>
    </row>
    <row r="203" spans="10:17" x14ac:dyDescent="0.2">
      <c r="J203" s="53"/>
      <c r="K203" s="53"/>
      <c r="L203" s="53"/>
      <c r="M203" s="53"/>
      <c r="N203" s="53"/>
      <c r="O203" s="53"/>
      <c r="P203" s="53"/>
      <c r="Q203" s="356"/>
    </row>
    <row r="204" spans="10:17" x14ac:dyDescent="0.2">
      <c r="J204" s="53"/>
      <c r="K204" s="53"/>
      <c r="L204" s="53"/>
      <c r="M204" s="53"/>
      <c r="N204" s="53"/>
      <c r="O204" s="53"/>
      <c r="P204" s="53"/>
      <c r="Q204" s="356"/>
    </row>
    <row r="205" spans="10:17" x14ac:dyDescent="0.2">
      <c r="J205" s="53"/>
      <c r="K205" s="53"/>
      <c r="L205" s="53"/>
      <c r="M205" s="53"/>
      <c r="N205" s="53"/>
      <c r="O205" s="53"/>
      <c r="P205" s="53"/>
      <c r="Q205" s="356"/>
    </row>
    <row r="206" spans="10:17" x14ac:dyDescent="0.2">
      <c r="J206" s="53"/>
      <c r="K206" s="53"/>
      <c r="L206" s="53"/>
      <c r="M206" s="53"/>
      <c r="N206" s="53"/>
      <c r="O206" s="53"/>
      <c r="P206" s="53"/>
      <c r="Q206" s="356"/>
    </row>
    <row r="207" spans="10:17" x14ac:dyDescent="0.2">
      <c r="J207" s="53"/>
      <c r="K207" s="53"/>
      <c r="L207" s="53"/>
      <c r="M207" s="53"/>
      <c r="N207" s="53"/>
      <c r="O207" s="53"/>
      <c r="P207" s="53"/>
      <c r="Q207" s="356"/>
    </row>
    <row r="208" spans="10:17" x14ac:dyDescent="0.2">
      <c r="J208" s="53"/>
      <c r="K208" s="53"/>
      <c r="L208" s="53"/>
      <c r="M208" s="53"/>
      <c r="N208" s="53"/>
      <c r="O208" s="53"/>
      <c r="P208" s="53"/>
      <c r="Q208" s="356"/>
    </row>
    <row r="209" spans="10:17" x14ac:dyDescent="0.2">
      <c r="J209" s="53"/>
      <c r="K209" s="53"/>
      <c r="L209" s="53"/>
      <c r="M209" s="53"/>
      <c r="N209" s="53"/>
      <c r="O209" s="53"/>
      <c r="P209" s="53"/>
      <c r="Q209" s="356"/>
    </row>
    <row r="210" spans="10:17" x14ac:dyDescent="0.2">
      <c r="J210" s="53"/>
      <c r="K210" s="53"/>
      <c r="L210" s="53"/>
      <c r="M210" s="53"/>
      <c r="N210" s="53"/>
      <c r="O210" s="53"/>
      <c r="P210" s="53"/>
      <c r="Q210" s="356"/>
    </row>
    <row r="211" spans="10:17" x14ac:dyDescent="0.2">
      <c r="J211" s="53"/>
      <c r="K211" s="53"/>
      <c r="L211" s="53"/>
      <c r="M211" s="53"/>
      <c r="N211" s="53"/>
      <c r="O211" s="53"/>
      <c r="P211" s="53"/>
      <c r="Q211" s="356"/>
    </row>
    <row r="212" spans="10:17" x14ac:dyDescent="0.2">
      <c r="J212" s="53"/>
      <c r="K212" s="53"/>
      <c r="L212" s="53"/>
      <c r="M212" s="53"/>
      <c r="N212" s="53"/>
      <c r="O212" s="53"/>
      <c r="P212" s="53"/>
      <c r="Q212" s="356"/>
    </row>
    <row r="213" spans="10:17" x14ac:dyDescent="0.2">
      <c r="J213" s="53"/>
      <c r="K213" s="53"/>
      <c r="L213" s="53"/>
      <c r="M213" s="53"/>
      <c r="N213" s="53"/>
      <c r="O213" s="53"/>
      <c r="P213" s="53"/>
      <c r="Q213" s="356"/>
    </row>
    <row r="214" spans="10:17" x14ac:dyDescent="0.2">
      <c r="J214" s="53"/>
      <c r="K214" s="53"/>
      <c r="L214" s="53"/>
      <c r="M214" s="53"/>
      <c r="N214" s="53"/>
      <c r="O214" s="53"/>
      <c r="P214" s="53"/>
      <c r="Q214" s="356"/>
    </row>
    <row r="215" spans="10:17" x14ac:dyDescent="0.2">
      <c r="J215" s="53"/>
      <c r="K215" s="53"/>
      <c r="L215" s="53"/>
      <c r="M215" s="53"/>
      <c r="N215" s="53"/>
      <c r="O215" s="53"/>
      <c r="P215" s="53"/>
      <c r="Q215" s="356"/>
    </row>
    <row r="216" spans="10:17" x14ac:dyDescent="0.2">
      <c r="J216" s="53"/>
      <c r="K216" s="53"/>
      <c r="L216" s="53"/>
      <c r="M216" s="53"/>
      <c r="N216" s="53"/>
      <c r="O216" s="53"/>
      <c r="P216" s="53"/>
      <c r="Q216" s="356"/>
    </row>
    <row r="217" spans="10:17" x14ac:dyDescent="0.2">
      <c r="J217" s="53"/>
      <c r="K217" s="53"/>
      <c r="L217" s="53"/>
      <c r="M217" s="53"/>
      <c r="N217" s="53"/>
      <c r="O217" s="53"/>
      <c r="P217" s="53"/>
      <c r="Q217" s="356"/>
    </row>
    <row r="218" spans="10:17" x14ac:dyDescent="0.2">
      <c r="J218" s="53"/>
      <c r="K218" s="53"/>
      <c r="L218" s="53"/>
      <c r="M218" s="53"/>
      <c r="N218" s="53"/>
      <c r="O218" s="53"/>
      <c r="P218" s="53"/>
      <c r="Q218" s="356"/>
    </row>
    <row r="219" spans="10:17" x14ac:dyDescent="0.2">
      <c r="J219" s="53"/>
      <c r="K219" s="53"/>
      <c r="L219" s="53"/>
      <c r="M219" s="53"/>
      <c r="N219" s="53"/>
      <c r="O219" s="53"/>
      <c r="P219" s="53"/>
      <c r="Q219" s="356"/>
    </row>
    <row r="220" spans="10:17" x14ac:dyDescent="0.2">
      <c r="J220" s="53"/>
      <c r="K220" s="53"/>
      <c r="L220" s="53"/>
      <c r="M220" s="53"/>
      <c r="N220" s="53"/>
      <c r="O220" s="53"/>
      <c r="P220" s="53"/>
      <c r="Q220" s="356"/>
    </row>
    <row r="221" spans="10:17" x14ac:dyDescent="0.2">
      <c r="J221" s="53"/>
      <c r="K221" s="53"/>
      <c r="L221" s="53"/>
      <c r="M221" s="53"/>
      <c r="N221" s="53"/>
      <c r="O221" s="53"/>
      <c r="P221" s="53"/>
      <c r="Q221" s="356"/>
    </row>
    <row r="222" spans="10:17" x14ac:dyDescent="0.2">
      <c r="J222" s="53"/>
      <c r="K222" s="53"/>
      <c r="L222" s="53"/>
      <c r="M222" s="53"/>
      <c r="N222" s="53"/>
      <c r="O222" s="53"/>
      <c r="P222" s="53"/>
      <c r="Q222" s="356"/>
    </row>
    <row r="223" spans="10:17" x14ac:dyDescent="0.2">
      <c r="J223" s="53"/>
      <c r="K223" s="53"/>
      <c r="L223" s="53"/>
      <c r="M223" s="53"/>
      <c r="N223" s="53"/>
      <c r="O223" s="53"/>
      <c r="P223" s="53"/>
      <c r="Q223" s="356"/>
    </row>
    <row r="224" spans="10:17" x14ac:dyDescent="0.2">
      <c r="J224" s="53"/>
      <c r="K224" s="53"/>
      <c r="L224" s="53"/>
      <c r="M224" s="53"/>
      <c r="N224" s="53"/>
      <c r="O224" s="53"/>
      <c r="P224" s="53"/>
      <c r="Q224" s="356"/>
    </row>
    <row r="225" spans="10:17" x14ac:dyDescent="0.2">
      <c r="J225" s="53"/>
      <c r="K225" s="53"/>
      <c r="L225" s="53"/>
      <c r="M225" s="53"/>
      <c r="N225" s="53"/>
      <c r="O225" s="53"/>
      <c r="P225" s="53"/>
      <c r="Q225" s="356"/>
    </row>
    <row r="226" spans="10:17" x14ac:dyDescent="0.2">
      <c r="J226" s="53"/>
      <c r="K226" s="53"/>
      <c r="L226" s="53"/>
      <c r="M226" s="53"/>
      <c r="N226" s="53"/>
      <c r="O226" s="53"/>
      <c r="P226" s="53"/>
      <c r="Q226" s="356"/>
    </row>
    <row r="227" spans="10:17" x14ac:dyDescent="0.2">
      <c r="J227" s="53"/>
      <c r="K227" s="53"/>
      <c r="L227" s="53"/>
      <c r="M227" s="53"/>
      <c r="N227" s="53"/>
      <c r="O227" s="53"/>
      <c r="P227" s="53"/>
      <c r="Q227" s="356"/>
    </row>
    <row r="228" spans="10:17" x14ac:dyDescent="0.2">
      <c r="J228" s="53"/>
      <c r="K228" s="53"/>
      <c r="L228" s="53"/>
      <c r="M228" s="53"/>
      <c r="N228" s="53"/>
      <c r="O228" s="53"/>
      <c r="P228" s="53"/>
      <c r="Q228" s="356"/>
    </row>
    <row r="229" spans="10:17" x14ac:dyDescent="0.2">
      <c r="J229" s="53"/>
      <c r="K229" s="53"/>
      <c r="L229" s="53"/>
      <c r="M229" s="53"/>
      <c r="N229" s="53"/>
      <c r="O229" s="53"/>
      <c r="P229" s="53"/>
      <c r="Q229" s="356"/>
    </row>
    <row r="230" spans="10:17" x14ac:dyDescent="0.2">
      <c r="J230" s="53"/>
      <c r="K230" s="53"/>
      <c r="L230" s="53"/>
      <c r="M230" s="53"/>
      <c r="N230" s="53"/>
      <c r="O230" s="53"/>
      <c r="P230" s="53"/>
      <c r="Q230" s="356"/>
    </row>
    <row r="231" spans="10:17" x14ac:dyDescent="0.2">
      <c r="J231" s="53"/>
      <c r="K231" s="53"/>
      <c r="L231" s="53"/>
      <c r="M231" s="53"/>
      <c r="N231" s="53"/>
      <c r="O231" s="53"/>
      <c r="P231" s="53"/>
      <c r="Q231" s="356"/>
    </row>
    <row r="232" spans="10:17" x14ac:dyDescent="0.2">
      <c r="J232" s="53"/>
      <c r="K232" s="53"/>
      <c r="L232" s="53"/>
      <c r="M232" s="53"/>
      <c r="N232" s="53"/>
      <c r="O232" s="53"/>
      <c r="P232" s="53"/>
      <c r="Q232" s="356"/>
    </row>
    <row r="233" spans="10:17" x14ac:dyDescent="0.2">
      <c r="J233" s="53"/>
      <c r="K233" s="53"/>
      <c r="L233" s="53"/>
      <c r="M233" s="53"/>
      <c r="N233" s="53"/>
      <c r="O233" s="53"/>
      <c r="P233" s="53"/>
      <c r="Q233" s="356"/>
    </row>
    <row r="234" spans="10:17" x14ac:dyDescent="0.2">
      <c r="J234" s="53"/>
      <c r="K234" s="53"/>
      <c r="L234" s="53"/>
      <c r="M234" s="53"/>
      <c r="N234" s="53"/>
      <c r="O234" s="53"/>
      <c r="P234" s="53"/>
      <c r="Q234" s="356"/>
    </row>
    <row r="235" spans="10:17" x14ac:dyDescent="0.2">
      <c r="J235" s="53"/>
      <c r="K235" s="53"/>
      <c r="L235" s="53"/>
      <c r="M235" s="53"/>
      <c r="N235" s="53"/>
      <c r="O235" s="53"/>
      <c r="P235" s="53"/>
      <c r="Q235" s="356"/>
    </row>
    <row r="236" spans="10:17" x14ac:dyDescent="0.2">
      <c r="J236" s="53"/>
      <c r="K236" s="53"/>
      <c r="L236" s="53"/>
      <c r="M236" s="53"/>
      <c r="N236" s="53"/>
      <c r="O236" s="53"/>
      <c r="P236" s="53"/>
      <c r="Q236" s="356"/>
    </row>
    <row r="237" spans="10:17" x14ac:dyDescent="0.2">
      <c r="J237" s="53"/>
      <c r="K237" s="53"/>
      <c r="L237" s="53"/>
      <c r="M237" s="53"/>
      <c r="N237" s="53"/>
      <c r="O237" s="53"/>
      <c r="P237" s="53"/>
      <c r="Q237" s="356"/>
    </row>
    <row r="238" spans="10:17" x14ac:dyDescent="0.2">
      <c r="J238" s="53"/>
      <c r="K238" s="53"/>
      <c r="L238" s="53"/>
      <c r="M238" s="53"/>
      <c r="N238" s="53"/>
      <c r="O238" s="53"/>
      <c r="P238" s="53"/>
      <c r="Q238" s="356"/>
    </row>
    <row r="239" spans="10:17" x14ac:dyDescent="0.2">
      <c r="J239" s="53"/>
      <c r="K239" s="53"/>
      <c r="L239" s="53"/>
      <c r="M239" s="53"/>
      <c r="N239" s="53"/>
      <c r="O239" s="53"/>
      <c r="P239" s="53"/>
      <c r="Q239" s="356"/>
    </row>
    <row r="240" spans="10:17" x14ac:dyDescent="0.2">
      <c r="J240" s="53"/>
      <c r="K240" s="53"/>
      <c r="L240" s="53"/>
      <c r="M240" s="53"/>
      <c r="N240" s="53"/>
      <c r="O240" s="53"/>
      <c r="P240" s="53"/>
      <c r="Q240" s="356"/>
    </row>
    <row r="241" spans="10:17" x14ac:dyDescent="0.2">
      <c r="J241" s="53"/>
      <c r="K241" s="53"/>
      <c r="L241" s="53"/>
      <c r="M241" s="53"/>
      <c r="N241" s="53"/>
      <c r="O241" s="53"/>
      <c r="P241" s="53"/>
      <c r="Q241" s="356"/>
    </row>
    <row r="242" spans="10:17" x14ac:dyDescent="0.2">
      <c r="J242" s="53"/>
      <c r="K242" s="53"/>
      <c r="L242" s="53"/>
      <c r="M242" s="53"/>
      <c r="N242" s="53"/>
      <c r="O242" s="53"/>
      <c r="P242" s="53"/>
      <c r="Q242" s="356"/>
    </row>
    <row r="243" spans="10:17" x14ac:dyDescent="0.2">
      <c r="J243" s="53"/>
      <c r="K243" s="53"/>
      <c r="L243" s="53"/>
      <c r="M243" s="53"/>
      <c r="N243" s="53"/>
      <c r="O243" s="53"/>
      <c r="P243" s="53"/>
      <c r="Q243" s="356"/>
    </row>
    <row r="244" spans="10:17" x14ac:dyDescent="0.2">
      <c r="J244" s="53"/>
      <c r="K244" s="53"/>
      <c r="L244" s="53"/>
      <c r="M244" s="53"/>
      <c r="N244" s="53"/>
      <c r="O244" s="53"/>
      <c r="P244" s="53"/>
      <c r="Q244" s="356"/>
    </row>
    <row r="245" spans="10:17" x14ac:dyDescent="0.2">
      <c r="J245" s="53"/>
      <c r="K245" s="53"/>
      <c r="L245" s="53"/>
      <c r="M245" s="53"/>
      <c r="N245" s="53"/>
      <c r="O245" s="53"/>
      <c r="P245" s="53"/>
      <c r="Q245" s="356"/>
    </row>
    <row r="246" spans="10:17" x14ac:dyDescent="0.2">
      <c r="J246" s="53"/>
      <c r="K246" s="53"/>
      <c r="L246" s="53"/>
      <c r="M246" s="53"/>
      <c r="N246" s="53"/>
      <c r="O246" s="53"/>
      <c r="P246" s="53"/>
      <c r="Q246" s="356"/>
    </row>
    <row r="247" spans="10:17" x14ac:dyDescent="0.2">
      <c r="J247" s="53"/>
      <c r="K247" s="53"/>
      <c r="L247" s="53"/>
      <c r="M247" s="53"/>
      <c r="N247" s="53"/>
      <c r="O247" s="53"/>
      <c r="P247" s="53"/>
      <c r="Q247" s="356"/>
    </row>
    <row r="248" spans="10:17" x14ac:dyDescent="0.2">
      <c r="J248" s="53"/>
      <c r="K248" s="53"/>
      <c r="L248" s="53"/>
      <c r="M248" s="53"/>
      <c r="N248" s="53"/>
      <c r="O248" s="53"/>
      <c r="P248" s="53"/>
      <c r="Q248" s="356"/>
    </row>
    <row r="249" spans="10:17" x14ac:dyDescent="0.2">
      <c r="J249" s="53"/>
      <c r="K249" s="53"/>
      <c r="L249" s="53"/>
      <c r="M249" s="53"/>
      <c r="N249" s="53"/>
      <c r="O249" s="53"/>
      <c r="P249" s="53"/>
      <c r="Q249" s="356"/>
    </row>
    <row r="250" spans="10:17" x14ac:dyDescent="0.2">
      <c r="J250" s="53"/>
      <c r="K250" s="53"/>
      <c r="L250" s="53"/>
      <c r="M250" s="53"/>
      <c r="N250" s="53"/>
      <c r="O250" s="53"/>
      <c r="P250" s="53"/>
      <c r="Q250" s="356"/>
    </row>
    <row r="251" spans="10:17" x14ac:dyDescent="0.2">
      <c r="J251" s="53"/>
      <c r="K251" s="53"/>
      <c r="L251" s="53"/>
      <c r="M251" s="53"/>
      <c r="N251" s="53"/>
      <c r="O251" s="53"/>
      <c r="P251" s="53"/>
      <c r="Q251" s="356"/>
    </row>
    <row r="252" spans="10:17" x14ac:dyDescent="0.2">
      <c r="J252" s="53"/>
      <c r="K252" s="53"/>
      <c r="L252" s="53"/>
      <c r="M252" s="53"/>
      <c r="N252" s="53"/>
      <c r="O252" s="53"/>
      <c r="P252" s="53"/>
      <c r="Q252" s="356"/>
    </row>
    <row r="253" spans="10:17" x14ac:dyDescent="0.2">
      <c r="J253" s="53"/>
      <c r="K253" s="53"/>
      <c r="L253" s="53"/>
      <c r="M253" s="53"/>
      <c r="N253" s="53"/>
      <c r="O253" s="53"/>
      <c r="P253" s="53"/>
      <c r="Q253" s="356"/>
    </row>
    <row r="254" spans="10:17" x14ac:dyDescent="0.2">
      <c r="J254" s="53"/>
      <c r="K254" s="53"/>
      <c r="L254" s="53"/>
      <c r="M254" s="53"/>
      <c r="N254" s="53"/>
      <c r="O254" s="53"/>
      <c r="P254" s="53"/>
      <c r="Q254" s="356"/>
    </row>
    <row r="255" spans="10:17" x14ac:dyDescent="0.2">
      <c r="J255" s="53"/>
      <c r="K255" s="53"/>
      <c r="L255" s="53"/>
      <c r="M255" s="53"/>
      <c r="N255" s="53"/>
      <c r="O255" s="53"/>
      <c r="P255" s="53"/>
      <c r="Q255" s="356"/>
    </row>
    <row r="256" spans="10:17" x14ac:dyDescent="0.2">
      <c r="J256" s="53"/>
      <c r="K256" s="53"/>
      <c r="L256" s="53"/>
      <c r="M256" s="53"/>
      <c r="N256" s="53"/>
      <c r="O256" s="53"/>
      <c r="P256" s="53"/>
      <c r="Q256" s="356"/>
    </row>
    <row r="257" spans="10:17" x14ac:dyDescent="0.2">
      <c r="J257" s="53"/>
      <c r="K257" s="53"/>
      <c r="L257" s="53"/>
      <c r="M257" s="53"/>
      <c r="N257" s="53"/>
      <c r="O257" s="53"/>
      <c r="P257" s="53"/>
      <c r="Q257" s="356"/>
    </row>
    <row r="258" spans="10:17" x14ac:dyDescent="0.2">
      <c r="J258" s="53"/>
      <c r="K258" s="53"/>
      <c r="L258" s="53"/>
      <c r="M258" s="53"/>
      <c r="N258" s="53"/>
      <c r="O258" s="53"/>
      <c r="P258" s="53"/>
      <c r="Q258" s="356"/>
    </row>
    <row r="259" spans="10:17" x14ac:dyDescent="0.2">
      <c r="J259" s="53"/>
      <c r="K259" s="53"/>
      <c r="L259" s="53"/>
      <c r="M259" s="53"/>
      <c r="N259" s="53"/>
      <c r="O259" s="53"/>
      <c r="P259" s="53"/>
      <c r="Q259" s="356"/>
    </row>
    <row r="260" spans="10:17" x14ac:dyDescent="0.2">
      <c r="J260" s="53"/>
      <c r="K260" s="53"/>
      <c r="L260" s="53"/>
      <c r="M260" s="53"/>
      <c r="N260" s="53"/>
      <c r="O260" s="53"/>
      <c r="P260" s="53"/>
      <c r="Q260" s="356"/>
    </row>
    <row r="261" spans="10:17" x14ac:dyDescent="0.2">
      <c r="J261" s="53"/>
      <c r="K261" s="53"/>
      <c r="L261" s="53"/>
      <c r="M261" s="53"/>
      <c r="N261" s="53"/>
      <c r="O261" s="53"/>
      <c r="P261" s="53"/>
      <c r="Q261" s="356"/>
    </row>
    <row r="262" spans="10:17" x14ac:dyDescent="0.2">
      <c r="J262" s="53"/>
      <c r="K262" s="53"/>
      <c r="L262" s="53"/>
      <c r="M262" s="53"/>
      <c r="N262" s="53"/>
      <c r="O262" s="53"/>
      <c r="P262" s="53"/>
      <c r="Q262" s="356"/>
    </row>
    <row r="263" spans="10:17" x14ac:dyDescent="0.2">
      <c r="J263" s="53"/>
      <c r="K263" s="53"/>
      <c r="L263" s="53"/>
      <c r="M263" s="53"/>
      <c r="N263" s="53"/>
      <c r="O263" s="53"/>
      <c r="P263" s="53"/>
      <c r="Q263" s="356"/>
    </row>
    <row r="264" spans="10:17" x14ac:dyDescent="0.2">
      <c r="J264" s="53"/>
      <c r="K264" s="53"/>
      <c r="L264" s="53"/>
      <c r="M264" s="53"/>
      <c r="N264" s="53"/>
      <c r="O264" s="53"/>
      <c r="P264" s="53"/>
      <c r="Q264" s="356"/>
    </row>
    <row r="265" spans="10:17" x14ac:dyDescent="0.2">
      <c r="J265" s="53"/>
      <c r="K265" s="53"/>
      <c r="L265" s="53"/>
      <c r="M265" s="53"/>
      <c r="N265" s="53"/>
      <c r="O265" s="53"/>
      <c r="P265" s="53"/>
      <c r="Q265" s="356"/>
    </row>
    <row r="266" spans="10:17" x14ac:dyDescent="0.2">
      <c r="J266" s="53"/>
      <c r="K266" s="53"/>
      <c r="L266" s="53"/>
      <c r="M266" s="53"/>
      <c r="N266" s="53"/>
      <c r="O266" s="53"/>
      <c r="P266" s="53"/>
      <c r="Q266" s="356"/>
    </row>
    <row r="267" spans="10:17" x14ac:dyDescent="0.2">
      <c r="J267" s="53"/>
      <c r="K267" s="53"/>
      <c r="L267" s="53"/>
      <c r="M267" s="53"/>
      <c r="N267" s="53"/>
      <c r="O267" s="53"/>
      <c r="P267" s="53"/>
      <c r="Q267" s="356"/>
    </row>
    <row r="268" spans="10:17" x14ac:dyDescent="0.2">
      <c r="J268" s="53"/>
      <c r="K268" s="53"/>
      <c r="L268" s="53"/>
      <c r="M268" s="53"/>
      <c r="N268" s="53"/>
      <c r="O268" s="53"/>
      <c r="P268" s="53"/>
      <c r="Q268" s="356"/>
    </row>
    <row r="269" spans="10:17" x14ac:dyDescent="0.2">
      <c r="J269" s="53"/>
      <c r="K269" s="53"/>
      <c r="L269" s="53"/>
      <c r="M269" s="53"/>
      <c r="N269" s="53"/>
      <c r="O269" s="53"/>
      <c r="P269" s="53"/>
      <c r="Q269" s="356"/>
    </row>
    <row r="270" spans="10:17" x14ac:dyDescent="0.2">
      <c r="J270" s="53"/>
      <c r="K270" s="53"/>
      <c r="L270" s="53"/>
      <c r="M270" s="53"/>
      <c r="N270" s="53"/>
      <c r="O270" s="53"/>
      <c r="P270" s="53"/>
      <c r="Q270" s="356"/>
    </row>
    <row r="271" spans="10:17" x14ac:dyDescent="0.2">
      <c r="J271" s="53"/>
      <c r="K271" s="53"/>
      <c r="L271" s="53"/>
      <c r="M271" s="53"/>
      <c r="N271" s="53"/>
      <c r="O271" s="53"/>
      <c r="P271" s="53"/>
      <c r="Q271" s="356"/>
    </row>
    <row r="272" spans="10:17" x14ac:dyDescent="0.2">
      <c r="J272" s="53"/>
      <c r="K272" s="53"/>
      <c r="L272" s="53"/>
      <c r="M272" s="53"/>
      <c r="N272" s="53"/>
      <c r="O272" s="53"/>
      <c r="P272" s="53"/>
      <c r="Q272" s="356"/>
    </row>
    <row r="273" spans="10:17" x14ac:dyDescent="0.2">
      <c r="J273" s="53"/>
      <c r="K273" s="53"/>
      <c r="L273" s="53"/>
      <c r="M273" s="53"/>
      <c r="N273" s="53"/>
      <c r="O273" s="53"/>
      <c r="P273" s="53"/>
      <c r="Q273" s="356"/>
    </row>
    <row r="274" spans="10:17" x14ac:dyDescent="0.2">
      <c r="J274" s="53"/>
      <c r="K274" s="53"/>
      <c r="L274" s="53"/>
      <c r="M274" s="53"/>
      <c r="N274" s="53"/>
      <c r="O274" s="53"/>
      <c r="P274" s="53"/>
      <c r="Q274" s="356"/>
    </row>
    <row r="275" spans="10:17" x14ac:dyDescent="0.2">
      <c r="J275" s="53"/>
      <c r="K275" s="53"/>
      <c r="L275" s="53"/>
      <c r="M275" s="53"/>
      <c r="N275" s="53"/>
      <c r="O275" s="53"/>
      <c r="P275" s="53"/>
      <c r="Q275" s="356"/>
    </row>
    <row r="276" spans="10:17" x14ac:dyDescent="0.2">
      <c r="J276" s="53"/>
      <c r="K276" s="53"/>
      <c r="L276" s="53"/>
      <c r="M276" s="53"/>
      <c r="N276" s="53"/>
      <c r="O276" s="53"/>
      <c r="P276" s="53"/>
      <c r="Q276" s="356"/>
    </row>
    <row r="277" spans="10:17" x14ac:dyDescent="0.2">
      <c r="J277" s="53"/>
      <c r="K277" s="53"/>
      <c r="L277" s="53"/>
      <c r="M277" s="53"/>
      <c r="N277" s="53"/>
      <c r="O277" s="53"/>
      <c r="P277" s="53"/>
      <c r="Q277" s="356"/>
    </row>
    <row r="278" spans="10:17" x14ac:dyDescent="0.2">
      <c r="J278" s="53"/>
      <c r="K278" s="53"/>
      <c r="L278" s="53"/>
      <c r="M278" s="53"/>
      <c r="N278" s="53"/>
      <c r="O278" s="53"/>
      <c r="P278" s="53"/>
      <c r="Q278" s="356"/>
    </row>
    <row r="279" spans="10:17" x14ac:dyDescent="0.2">
      <c r="J279" s="53"/>
      <c r="K279" s="53"/>
      <c r="L279" s="53"/>
      <c r="M279" s="53"/>
      <c r="N279" s="53"/>
      <c r="O279" s="53"/>
      <c r="P279" s="53"/>
      <c r="Q279" s="356"/>
    </row>
    <row r="280" spans="10:17" x14ac:dyDescent="0.2">
      <c r="J280" s="53"/>
      <c r="K280" s="53"/>
      <c r="L280" s="53"/>
      <c r="M280" s="53"/>
      <c r="N280" s="53"/>
      <c r="O280" s="53"/>
      <c r="P280" s="53"/>
      <c r="Q280" s="356"/>
    </row>
    <row r="281" spans="10:17" x14ac:dyDescent="0.2">
      <c r="J281" s="53"/>
      <c r="K281" s="53"/>
      <c r="L281" s="53"/>
      <c r="M281" s="53"/>
      <c r="N281" s="53"/>
      <c r="O281" s="53"/>
      <c r="P281" s="53"/>
      <c r="Q281" s="356"/>
    </row>
    <row r="282" spans="10:17" x14ac:dyDescent="0.2">
      <c r="J282" s="53"/>
      <c r="K282" s="53"/>
      <c r="L282" s="53"/>
      <c r="M282" s="53"/>
      <c r="N282" s="53"/>
      <c r="O282" s="53"/>
      <c r="P282" s="53"/>
      <c r="Q282" s="356"/>
    </row>
    <row r="283" spans="10:17" x14ac:dyDescent="0.2">
      <c r="J283" s="53"/>
      <c r="K283" s="53"/>
      <c r="L283" s="53"/>
      <c r="M283" s="53"/>
      <c r="N283" s="53"/>
      <c r="O283" s="53"/>
      <c r="P283" s="53"/>
      <c r="Q283" s="356"/>
    </row>
    <row r="284" spans="10:17" x14ac:dyDescent="0.2">
      <c r="J284" s="53"/>
      <c r="K284" s="53"/>
      <c r="L284" s="53"/>
      <c r="M284" s="53"/>
      <c r="N284" s="53"/>
      <c r="O284" s="53"/>
      <c r="P284" s="53"/>
      <c r="Q284" s="356"/>
    </row>
    <row r="285" spans="10:17" x14ac:dyDescent="0.2">
      <c r="J285" s="53"/>
      <c r="K285" s="53"/>
      <c r="L285" s="53"/>
      <c r="M285" s="53"/>
      <c r="N285" s="53"/>
      <c r="O285" s="53"/>
      <c r="P285" s="53"/>
      <c r="Q285" s="356"/>
    </row>
    <row r="286" spans="10:17" x14ac:dyDescent="0.2">
      <c r="J286" s="53"/>
      <c r="K286" s="53"/>
      <c r="L286" s="53"/>
      <c r="M286" s="53"/>
      <c r="N286" s="53"/>
      <c r="O286" s="53"/>
      <c r="P286" s="53"/>
      <c r="Q286" s="356"/>
    </row>
    <row r="287" spans="10:17" x14ac:dyDescent="0.2">
      <c r="J287" s="53"/>
      <c r="K287" s="53"/>
      <c r="L287" s="53"/>
      <c r="M287" s="53"/>
      <c r="N287" s="53"/>
      <c r="O287" s="53"/>
      <c r="P287" s="53"/>
      <c r="Q287" s="356"/>
    </row>
    <row r="288" spans="10:17" x14ac:dyDescent="0.2">
      <c r="J288" s="53"/>
      <c r="K288" s="53"/>
      <c r="L288" s="53"/>
      <c r="M288" s="53"/>
      <c r="N288" s="53"/>
      <c r="O288" s="53"/>
      <c r="P288" s="53"/>
      <c r="Q288" s="356"/>
    </row>
    <row r="289" spans="10:17" x14ac:dyDescent="0.2">
      <c r="J289" s="53"/>
      <c r="K289" s="53"/>
      <c r="L289" s="53"/>
      <c r="M289" s="53"/>
      <c r="N289" s="53"/>
      <c r="O289" s="53"/>
      <c r="P289" s="53"/>
      <c r="Q289" s="356"/>
    </row>
    <row r="290" spans="10:17" x14ac:dyDescent="0.2">
      <c r="J290" s="53"/>
      <c r="K290" s="53"/>
      <c r="L290" s="53"/>
      <c r="M290" s="53"/>
      <c r="N290" s="53"/>
      <c r="O290" s="53"/>
      <c r="P290" s="53"/>
      <c r="Q290" s="356"/>
    </row>
    <row r="291" spans="10:17" x14ac:dyDescent="0.2">
      <c r="J291" s="53"/>
      <c r="K291" s="53"/>
      <c r="L291" s="53"/>
      <c r="M291" s="53"/>
      <c r="N291" s="53"/>
      <c r="O291" s="53"/>
      <c r="P291" s="53"/>
      <c r="Q291" s="356"/>
    </row>
    <row r="292" spans="10:17" x14ac:dyDescent="0.2">
      <c r="J292" s="53"/>
      <c r="K292" s="53"/>
      <c r="L292" s="53"/>
      <c r="M292" s="53"/>
      <c r="N292" s="53"/>
      <c r="O292" s="53"/>
      <c r="P292" s="53"/>
      <c r="Q292" s="356"/>
    </row>
    <row r="293" spans="10:17" x14ac:dyDescent="0.2">
      <c r="J293" s="53"/>
      <c r="K293" s="53"/>
      <c r="L293" s="53"/>
      <c r="M293" s="53"/>
      <c r="N293" s="53"/>
      <c r="O293" s="53"/>
      <c r="P293" s="53"/>
      <c r="Q293" s="356"/>
    </row>
    <row r="294" spans="10:17" x14ac:dyDescent="0.2">
      <c r="J294" s="53"/>
      <c r="K294" s="53"/>
      <c r="L294" s="53"/>
      <c r="M294" s="53"/>
      <c r="N294" s="53"/>
      <c r="O294" s="53"/>
      <c r="P294" s="53"/>
      <c r="Q294" s="356"/>
    </row>
    <row r="295" spans="10:17" x14ac:dyDescent="0.2">
      <c r="J295" s="53"/>
      <c r="K295" s="53"/>
      <c r="L295" s="53"/>
      <c r="M295" s="53"/>
      <c r="N295" s="53"/>
      <c r="O295" s="53"/>
      <c r="P295" s="53"/>
      <c r="Q295" s="356"/>
    </row>
    <row r="296" spans="10:17" x14ac:dyDescent="0.2">
      <c r="J296" s="53"/>
      <c r="K296" s="53"/>
      <c r="L296" s="53"/>
      <c r="M296" s="53"/>
      <c r="N296" s="53"/>
      <c r="O296" s="53"/>
      <c r="P296" s="53"/>
      <c r="Q296" s="356"/>
    </row>
    <row r="297" spans="10:17" x14ac:dyDescent="0.2">
      <c r="J297" s="53"/>
      <c r="K297" s="53"/>
      <c r="L297" s="53"/>
      <c r="M297" s="53"/>
      <c r="N297" s="53"/>
      <c r="O297" s="53"/>
      <c r="P297" s="53"/>
      <c r="Q297" s="356"/>
    </row>
    <row r="298" spans="10:17" x14ac:dyDescent="0.2">
      <c r="J298" s="53"/>
      <c r="K298" s="53"/>
      <c r="L298" s="53"/>
      <c r="M298" s="53"/>
      <c r="N298" s="53"/>
      <c r="O298" s="53"/>
      <c r="P298" s="53"/>
      <c r="Q298" s="356"/>
    </row>
    <row r="299" spans="10:17" x14ac:dyDescent="0.2">
      <c r="J299" s="53"/>
      <c r="K299" s="53"/>
      <c r="L299" s="53"/>
      <c r="M299" s="53"/>
      <c r="N299" s="53"/>
      <c r="O299" s="53"/>
      <c r="P299" s="53"/>
      <c r="Q299" s="356"/>
    </row>
    <row r="300" spans="10:17" x14ac:dyDescent="0.2">
      <c r="J300" s="53"/>
      <c r="K300" s="53"/>
      <c r="L300" s="53"/>
      <c r="M300" s="53"/>
      <c r="N300" s="53"/>
      <c r="O300" s="53"/>
      <c r="P300" s="53"/>
      <c r="Q300" s="356"/>
    </row>
    <row r="301" spans="10:17" x14ac:dyDescent="0.2">
      <c r="J301" s="53"/>
      <c r="K301" s="53"/>
      <c r="L301" s="53"/>
      <c r="M301" s="53"/>
      <c r="N301" s="53"/>
      <c r="O301" s="53"/>
      <c r="P301" s="53"/>
      <c r="Q301" s="356"/>
    </row>
    <row r="302" spans="10:17" x14ac:dyDescent="0.2">
      <c r="J302" s="53"/>
      <c r="K302" s="53"/>
      <c r="L302" s="53"/>
      <c r="M302" s="53"/>
      <c r="N302" s="53"/>
      <c r="O302" s="53"/>
      <c r="P302" s="53"/>
      <c r="Q302" s="356"/>
    </row>
    <row r="303" spans="10:17" x14ac:dyDescent="0.2">
      <c r="J303" s="53"/>
      <c r="K303" s="53"/>
      <c r="L303" s="53"/>
      <c r="M303" s="53"/>
      <c r="N303" s="53"/>
      <c r="O303" s="53"/>
      <c r="P303" s="53"/>
      <c r="Q303" s="356"/>
    </row>
    <row r="304" spans="10:17" x14ac:dyDescent="0.2">
      <c r="J304" s="53"/>
      <c r="K304" s="53"/>
      <c r="L304" s="53"/>
      <c r="M304" s="53"/>
      <c r="N304" s="53"/>
      <c r="O304" s="53"/>
      <c r="P304" s="53"/>
      <c r="Q304" s="356"/>
    </row>
    <row r="305" spans="12:17" x14ac:dyDescent="0.2">
      <c r="L305" s="53"/>
      <c r="M305" s="53"/>
      <c r="N305" s="53"/>
      <c r="O305" s="53"/>
      <c r="P305" s="53"/>
      <c r="Q305" s="356"/>
    </row>
    <row r="306" spans="12:17" x14ac:dyDescent="0.2">
      <c r="Q306" s="356"/>
    </row>
    <row r="307" spans="12:17" x14ac:dyDescent="0.2">
      <c r="Q307" s="356"/>
    </row>
    <row r="308" spans="12:17" x14ac:dyDescent="0.2">
      <c r="Q308" s="356"/>
    </row>
    <row r="309" spans="12:17" x14ac:dyDescent="0.2">
      <c r="Q309" s="356"/>
    </row>
    <row r="310" spans="12:17" x14ac:dyDescent="0.2">
      <c r="Q310" s="356"/>
    </row>
    <row r="311" spans="12:17" x14ac:dyDescent="0.2">
      <c r="Q311" s="356"/>
    </row>
    <row r="312" spans="12:17" x14ac:dyDescent="0.2">
      <c r="Q312" s="356"/>
    </row>
    <row r="313" spans="12:17" x14ac:dyDescent="0.2">
      <c r="Q313" s="356"/>
    </row>
  </sheetData>
  <mergeCells count="14">
    <mergeCell ref="A29:K29"/>
    <mergeCell ref="A34:K34"/>
    <mergeCell ref="F13:H13"/>
    <mergeCell ref="A1:H1"/>
    <mergeCell ref="A37:K37"/>
    <mergeCell ref="F14:H14"/>
    <mergeCell ref="A40:K40"/>
    <mergeCell ref="A39:K39"/>
    <mergeCell ref="A38:K38"/>
    <mergeCell ref="J15:P15"/>
    <mergeCell ref="J14:P14"/>
    <mergeCell ref="A36:K36"/>
    <mergeCell ref="A35:K35"/>
    <mergeCell ref="A33:K33"/>
  </mergeCells>
  <phoneticPr fontId="0" type="noConversion"/>
  <dataValidations xWindow="557" yWindow="174" count="4">
    <dataValidation type="whole" allowBlank="1" showInputMessage="1" showErrorMessage="1" errorTitle="Incorrect financial year" error="Please enter a four digit financial year" promptTitle="Financial year" prompt="Please enter the financial year in the format yyyy" sqref="H5" xr:uid="{777C7179-EEF5-4BC6-AC67-7031D73E4611}">
      <formula1>2001</formula1>
      <formula2>3000</formula2>
    </dataValidation>
    <dataValidation type="whole" errorStyle="warning" allowBlank="1" showInputMessage="1" showErrorMessage="1" errorTitle="Incorrect DfES number" error="Please enter a four digit number" promptTitle="DfES number" prompt="Please enter the school's DfES number" sqref="H4" xr:uid="{5FD4A946-CF64-48B8-B804-4C7493F45FE4}">
      <formula1>1000</formula1>
      <formula2>9999</formula2>
    </dataValidation>
    <dataValidation type="custom" allowBlank="1" showInputMessage="1" showErrorMessage="1" errorTitle="Invalid drive" error="Please enter a valid drive letter" promptTitle="Drive" prompt="Enter the drive where you want the spreadsheet to be stored" sqref="H7" xr:uid="{59623715-8A95-4C89-8052-41E0076313C9}">
      <formula1>AND(LEFT(H7,1)&gt;="A",LEFT(H7,1)&lt;="z",OR(AND(LEN(H7=2),RIGHT(H7,1)=":"),LEN(H7)=1))</formula1>
    </dataValidation>
    <dataValidation allowBlank="1" showInputMessage="1" showErrorMessage="1" promptTitle="Folder" prompt="Enter the folder in which you want the spreadsheet to be stored" sqref="H8" xr:uid="{6D072C6D-739C-4DA8-B19E-283DEAFA1985}"/>
  </dataValidations>
  <hyperlinks>
    <hyperlink ref="A37:K37" r:id="rId1" display="school-teachers-pay-and-conditions" xr:uid="{8F27A605-6644-47B7-ADFF-99DA6BEC0B5E}"/>
    <hyperlink ref="A38" r:id="rId2" display="https://www.gov.uk/government/publications/school-teachers-review-body-remit-letter-for-2025" xr:uid="{879CA8A5-8062-4B70-93B2-4EBCA1390E24}"/>
    <hyperlink ref="A39:K39" r:id="rId3" display="https://www.gov.uk/government/publications/national-insurance-contributions-nics-grant-and-early-years-national-insurance-contributions-ey-nics-grant-for-2025-to-2026" xr:uid="{4C20239C-1004-4B00-A17E-852E83DB853B}"/>
  </hyperlinks>
  <pageMargins left="0.75" right="0.75" top="1" bottom="1" header="0.5" footer="0.5"/>
  <pageSetup paperSize="9" scale="53"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42E3D-105C-4DBF-88A9-03A6CFAAA2E5}">
  <dimension ref="A1:H102"/>
  <sheetViews>
    <sheetView topLeftCell="A44" workbookViewId="0">
      <selection activeCell="D59" sqref="D59"/>
    </sheetView>
  </sheetViews>
  <sheetFormatPr defaultRowHeight="12.75" x14ac:dyDescent="0.2"/>
  <cols>
    <col min="1" max="1" width="6.7109375" style="220" customWidth="1"/>
    <col min="2" max="2" width="49.140625" style="220" bestFit="1" customWidth="1"/>
    <col min="3" max="3" width="18" style="220" customWidth="1"/>
    <col min="4" max="4" width="19" style="220" customWidth="1"/>
    <col min="5" max="5" width="18.5703125" style="220" customWidth="1"/>
    <col min="6" max="6" width="17.28515625" style="220" customWidth="1"/>
    <col min="7" max="16384" width="9.140625" style="220"/>
  </cols>
  <sheetData>
    <row r="1" spans="1:8" ht="13.5" thickBot="1" x14ac:dyDescent="0.25">
      <c r="A1" s="219"/>
      <c r="B1" s="219"/>
      <c r="C1" s="219"/>
      <c r="D1" s="219"/>
      <c r="E1" s="219"/>
      <c r="F1" s="219"/>
      <c r="G1" s="219"/>
    </row>
    <row r="2" spans="1:8" ht="16.5" thickBot="1" x14ac:dyDescent="0.3">
      <c r="A2" s="221" t="s">
        <v>670</v>
      </c>
      <c r="B2" s="222"/>
      <c r="C2" s="223"/>
      <c r="D2" s="223"/>
      <c r="E2" s="223"/>
      <c r="F2" s="223"/>
      <c r="G2" s="223"/>
      <c r="H2" s="223"/>
    </row>
    <row r="3" spans="1:8" ht="18" x14ac:dyDescent="0.25">
      <c r="A3" s="224" t="str">
        <f>"Ealing School Bursarial Service School Budget Plan "</f>
        <v xml:space="preserve">Ealing School Bursarial Service School Budget Plan </v>
      </c>
      <c r="B3" s="225"/>
      <c r="C3" s="226"/>
      <c r="D3" s="226"/>
      <c r="E3" s="226"/>
      <c r="F3" s="227"/>
      <c r="G3" s="228"/>
      <c r="H3" s="228"/>
    </row>
    <row r="4" spans="1:8" ht="18.75" thickBot="1" x14ac:dyDescent="0.3">
      <c r="A4" s="380" t="str">
        <f>Control!F6</f>
        <v/>
      </c>
      <c r="B4" s="381"/>
      <c r="C4" s="281">
        <f>DfESNum</f>
        <v>0</v>
      </c>
      <c r="D4" s="229"/>
      <c r="E4" s="229"/>
      <c r="F4" s="230"/>
      <c r="G4" s="228"/>
      <c r="H4" s="228"/>
    </row>
    <row r="5" spans="1:8" x14ac:dyDescent="0.2">
      <c r="A5" s="219"/>
      <c r="B5" s="219"/>
      <c r="C5" s="219"/>
      <c r="D5" s="219"/>
      <c r="E5" s="219"/>
      <c r="F5" s="219"/>
      <c r="G5" s="219"/>
      <c r="H5" s="219"/>
    </row>
    <row r="6" spans="1:8" ht="15" customHeight="1" x14ac:dyDescent="0.2">
      <c r="A6" s="284"/>
      <c r="B6" s="285" t="str">
        <f>Control!F6</f>
        <v/>
      </c>
      <c r="C6" s="285"/>
      <c r="D6" s="285"/>
      <c r="E6" s="286" t="s">
        <v>671</v>
      </c>
      <c r="F6" s="287">
        <f>DfESNum</f>
        <v>0</v>
      </c>
      <c r="G6" s="220" t="s">
        <v>672</v>
      </c>
    </row>
    <row r="7" spans="1:8" ht="5.25" customHeight="1" x14ac:dyDescent="0.2">
      <c r="A7" s="219"/>
      <c r="B7" s="219"/>
      <c r="C7" s="219"/>
      <c r="D7" s="219"/>
      <c r="E7" s="219"/>
      <c r="F7" s="219"/>
      <c r="G7" s="219"/>
      <c r="H7" s="219"/>
    </row>
    <row r="8" spans="1:8" ht="15" customHeight="1" x14ac:dyDescent="0.2">
      <c r="A8" s="231" t="s">
        <v>673</v>
      </c>
      <c r="B8" s="232"/>
      <c r="C8" s="233"/>
      <c r="D8" s="234"/>
      <c r="E8" s="219"/>
      <c r="F8" s="219"/>
      <c r="G8" s="219"/>
      <c r="H8" s="219"/>
    </row>
    <row r="9" spans="1:8" ht="5.25" customHeight="1" thickBot="1" x14ac:dyDescent="0.25">
      <c r="A9" s="219"/>
      <c r="B9" s="219"/>
      <c r="C9" s="219"/>
      <c r="D9" s="219"/>
      <c r="E9" s="219"/>
      <c r="F9" s="219"/>
      <c r="G9" s="219"/>
      <c r="H9" s="219"/>
    </row>
    <row r="10" spans="1:8" ht="15" customHeight="1" x14ac:dyDescent="0.2">
      <c r="A10" s="235" t="s">
        <v>674</v>
      </c>
      <c r="B10" s="236" t="s">
        <v>675</v>
      </c>
      <c r="C10" s="237"/>
      <c r="D10" s="288"/>
      <c r="E10" s="219"/>
      <c r="F10" s="219"/>
      <c r="G10" s="219" t="s">
        <v>676</v>
      </c>
      <c r="H10" s="219"/>
    </row>
    <row r="11" spans="1:8" ht="15" customHeight="1" x14ac:dyDescent="0.2">
      <c r="A11" s="238" t="s">
        <v>677</v>
      </c>
      <c r="B11" s="239" t="s">
        <v>678</v>
      </c>
      <c r="C11" s="240"/>
      <c r="D11" s="289"/>
      <c r="E11" s="219"/>
      <c r="F11" s="219"/>
      <c r="G11" s="219" t="s">
        <v>676</v>
      </c>
      <c r="H11" s="219"/>
    </row>
    <row r="12" spans="1:8" ht="15" customHeight="1" x14ac:dyDescent="0.2">
      <c r="A12" s="238" t="s">
        <v>679</v>
      </c>
      <c r="B12" s="239" t="s">
        <v>680</v>
      </c>
      <c r="C12" s="240"/>
      <c r="D12" s="289"/>
      <c r="E12" s="219"/>
      <c r="F12" s="219"/>
      <c r="G12" s="219" t="s">
        <v>676</v>
      </c>
      <c r="H12" s="219"/>
    </row>
    <row r="13" spans="1:8" ht="15" customHeight="1" thickBot="1" x14ac:dyDescent="0.25">
      <c r="A13" s="382" t="s">
        <v>681</v>
      </c>
      <c r="B13" s="383"/>
      <c r="C13" s="241"/>
      <c r="D13" s="242">
        <f>SUM(D10:D12)</f>
        <v>0</v>
      </c>
      <c r="E13" s="219"/>
      <c r="F13" s="219"/>
      <c r="G13" s="219"/>
      <c r="H13" s="219"/>
    </row>
    <row r="14" spans="1:8" ht="5.25" customHeight="1" x14ac:dyDescent="0.2">
      <c r="A14" s="219"/>
      <c r="B14" s="219"/>
      <c r="C14" s="219"/>
      <c r="D14" s="219"/>
      <c r="E14" s="219"/>
      <c r="F14" s="219"/>
      <c r="G14" s="219"/>
      <c r="H14" s="219"/>
    </row>
    <row r="15" spans="1:8" ht="15" customHeight="1" x14ac:dyDescent="0.2">
      <c r="A15" s="231" t="s">
        <v>682</v>
      </c>
      <c r="B15" s="233"/>
      <c r="C15" s="233"/>
      <c r="D15" s="233"/>
      <c r="E15" s="233"/>
      <c r="F15" s="234"/>
      <c r="G15" s="219"/>
      <c r="H15" s="219"/>
    </row>
    <row r="16" spans="1:8" ht="5.25" customHeight="1" thickBot="1" x14ac:dyDescent="0.25">
      <c r="A16" s="219"/>
      <c r="B16" s="219"/>
      <c r="C16" s="219"/>
      <c r="D16" s="219"/>
      <c r="E16" s="219"/>
      <c r="F16" s="219"/>
      <c r="G16" s="219"/>
      <c r="H16" s="219"/>
    </row>
    <row r="17" spans="1:8" ht="30" customHeight="1" x14ac:dyDescent="0.2">
      <c r="A17" s="243" t="s">
        <v>683</v>
      </c>
      <c r="B17" s="244" t="s">
        <v>684</v>
      </c>
      <c r="C17" s="245" t="s">
        <v>862</v>
      </c>
      <c r="D17" s="244" t="s">
        <v>843</v>
      </c>
      <c r="E17" s="244" t="s">
        <v>847</v>
      </c>
      <c r="F17" s="246" t="s">
        <v>863</v>
      </c>
      <c r="G17" s="219"/>
      <c r="H17" s="219"/>
    </row>
    <row r="18" spans="1:8" ht="15" customHeight="1" x14ac:dyDescent="0.2">
      <c r="A18" s="238" t="s">
        <v>685</v>
      </c>
      <c r="B18" s="239" t="s">
        <v>686</v>
      </c>
      <c r="C18" s="247"/>
      <c r="D18" s="248">
        <f>'Budget Return'!E139+'Budget Return'!E143+'Budget Return'!E148</f>
        <v>0</v>
      </c>
      <c r="E18" s="248"/>
      <c r="F18" s="248"/>
      <c r="G18" s="219"/>
      <c r="H18" s="219"/>
    </row>
    <row r="19" spans="1:8" ht="15" customHeight="1" x14ac:dyDescent="0.2">
      <c r="A19" s="238" t="s">
        <v>687</v>
      </c>
      <c r="B19" s="239" t="s">
        <v>688</v>
      </c>
      <c r="C19" s="247"/>
      <c r="D19" s="248">
        <f>'Budget Return'!E144+'Budget Return'!E146</f>
        <v>0</v>
      </c>
      <c r="E19" s="248"/>
      <c r="F19" s="248"/>
      <c r="G19" s="219"/>
      <c r="H19" s="219"/>
    </row>
    <row r="20" spans="1:8" ht="15" customHeight="1" x14ac:dyDescent="0.2">
      <c r="A20" s="238" t="s">
        <v>689</v>
      </c>
      <c r="B20" s="239" t="s">
        <v>690</v>
      </c>
      <c r="C20" s="247"/>
      <c r="D20" s="248">
        <f>'Budget Return'!E149+'Budget Return'!E150+'Budget Return'!E161</f>
        <v>0</v>
      </c>
      <c r="E20" s="248"/>
      <c r="F20" s="248"/>
      <c r="G20" s="219"/>
      <c r="H20" s="219"/>
    </row>
    <row r="21" spans="1:8" ht="15" customHeight="1" x14ac:dyDescent="0.2">
      <c r="A21" s="238" t="s">
        <v>691</v>
      </c>
      <c r="B21" s="239" t="s">
        <v>692</v>
      </c>
      <c r="C21" s="247"/>
      <c r="D21" s="248"/>
      <c r="E21" s="248"/>
      <c r="F21" s="248"/>
      <c r="G21" s="219"/>
      <c r="H21" s="219"/>
    </row>
    <row r="22" spans="1:8" ht="15" customHeight="1" x14ac:dyDescent="0.2">
      <c r="A22" s="238" t="s">
        <v>693</v>
      </c>
      <c r="B22" s="239" t="s">
        <v>694</v>
      </c>
      <c r="C22" s="247"/>
      <c r="D22" s="248">
        <f>'Budget Return'!E145+'Budget Return'!E153</f>
        <v>0</v>
      </c>
      <c r="E22" s="248"/>
      <c r="F22" s="248"/>
      <c r="G22" s="219"/>
      <c r="H22" s="219"/>
    </row>
    <row r="23" spans="1:8" ht="15" customHeight="1" x14ac:dyDescent="0.2">
      <c r="A23" s="238" t="s">
        <v>695</v>
      </c>
      <c r="B23" s="239" t="s">
        <v>696</v>
      </c>
      <c r="C23" s="247"/>
      <c r="D23" s="248">
        <f>'Budget Return'!E147+'Budget Return'!E154</f>
        <v>0</v>
      </c>
      <c r="E23" s="248"/>
      <c r="F23" s="248"/>
      <c r="G23" s="219"/>
      <c r="H23" s="219"/>
    </row>
    <row r="24" spans="1:8" ht="15" customHeight="1" x14ac:dyDescent="0.2">
      <c r="A24" s="238" t="s">
        <v>697</v>
      </c>
      <c r="B24" s="239" t="s">
        <v>698</v>
      </c>
      <c r="C24" s="247"/>
      <c r="D24" s="248">
        <f>'Budget Return'!E177</f>
        <v>0</v>
      </c>
      <c r="E24" s="248"/>
      <c r="F24" s="248"/>
      <c r="G24" s="219"/>
      <c r="H24" s="219"/>
    </row>
    <row r="25" spans="1:8" ht="15" customHeight="1" x14ac:dyDescent="0.2">
      <c r="A25" s="238" t="s">
        <v>699</v>
      </c>
      <c r="B25" s="239" t="s">
        <v>700</v>
      </c>
      <c r="C25" s="247"/>
      <c r="D25" s="248">
        <f>'Budget Return'!E162+'Budget Return'!E163</f>
        <v>0</v>
      </c>
      <c r="E25" s="248"/>
      <c r="F25" s="248"/>
      <c r="G25" s="219"/>
      <c r="H25" s="219"/>
    </row>
    <row r="26" spans="1:8" ht="15" customHeight="1" x14ac:dyDescent="0.2">
      <c r="A26" s="238" t="s">
        <v>701</v>
      </c>
      <c r="B26" s="239" t="s">
        <v>702</v>
      </c>
      <c r="C26" s="247"/>
      <c r="D26" s="248">
        <f>'Budget Return'!E157+'Budget Return'!E158+'Budget Return'!E160+'Budget Return'!E165+'Budget Return'!E167+'Budget Return'!E170+'Budget Return'!E172+'Budget Return'!E173+'Budget Return'!E174+'Budget Return'!E175</f>
        <v>0</v>
      </c>
      <c r="E26" s="248"/>
      <c r="F26" s="248"/>
      <c r="G26" s="219"/>
      <c r="H26" s="219"/>
    </row>
    <row r="27" spans="1:8" ht="15" customHeight="1" x14ac:dyDescent="0.2">
      <c r="A27" s="238" t="s">
        <v>703</v>
      </c>
      <c r="B27" s="239" t="s">
        <v>704</v>
      </c>
      <c r="C27" s="247"/>
      <c r="D27" s="248">
        <f>'Budget Return'!E171+'Budget Return'!E176</f>
        <v>0</v>
      </c>
      <c r="E27" s="248"/>
      <c r="F27" s="248"/>
      <c r="G27" s="219"/>
      <c r="H27" s="219"/>
    </row>
    <row r="28" spans="1:8" ht="15" customHeight="1" x14ac:dyDescent="0.2">
      <c r="A28" s="238" t="s">
        <v>705</v>
      </c>
      <c r="B28" s="239" t="s">
        <v>706</v>
      </c>
      <c r="C28" s="247"/>
      <c r="D28" s="248">
        <f>'Budget Return'!E168</f>
        <v>0</v>
      </c>
      <c r="E28" s="248"/>
      <c r="F28" s="248"/>
      <c r="G28" s="219"/>
      <c r="H28" s="219"/>
    </row>
    <row r="29" spans="1:8" ht="15" customHeight="1" x14ac:dyDescent="0.2">
      <c r="A29" s="238" t="s">
        <v>707</v>
      </c>
      <c r="B29" s="239" t="s">
        <v>708</v>
      </c>
      <c r="C29" s="247"/>
      <c r="D29" s="248">
        <f>'Budget Return'!E164+'Budget Return'!E169</f>
        <v>0</v>
      </c>
      <c r="E29" s="248"/>
      <c r="F29" s="248"/>
      <c r="G29" s="219"/>
      <c r="H29" s="219"/>
    </row>
    <row r="30" spans="1:8" ht="15" customHeight="1" x14ac:dyDescent="0.2">
      <c r="A30" s="238" t="s">
        <v>709</v>
      </c>
      <c r="B30" s="239" t="s">
        <v>710</v>
      </c>
      <c r="C30" s="247"/>
      <c r="D30" s="248">
        <f>'Budget Return'!E156</f>
        <v>0</v>
      </c>
      <c r="E30" s="248"/>
      <c r="F30" s="248"/>
      <c r="G30" s="219"/>
      <c r="H30" s="219"/>
    </row>
    <row r="31" spans="1:8" ht="15" customHeight="1" x14ac:dyDescent="0.2">
      <c r="A31" s="238" t="s">
        <v>711</v>
      </c>
      <c r="B31" s="239" t="s">
        <v>712</v>
      </c>
      <c r="C31" s="247"/>
      <c r="D31" s="248">
        <f>'Budget Return'!E155+'Budget Return'!E166</f>
        <v>0</v>
      </c>
      <c r="E31" s="248"/>
      <c r="F31" s="248"/>
      <c r="G31" s="219"/>
      <c r="H31" s="219"/>
    </row>
    <row r="32" spans="1:8" ht="15" customHeight="1" x14ac:dyDescent="0.2">
      <c r="A32" s="238" t="s">
        <v>713</v>
      </c>
      <c r="B32" s="239" t="s">
        <v>714</v>
      </c>
      <c r="C32" s="249"/>
      <c r="D32" s="290"/>
      <c r="E32" s="290"/>
      <c r="F32" s="290"/>
      <c r="G32" s="219" t="s">
        <v>715</v>
      </c>
      <c r="H32" s="219"/>
    </row>
    <row r="33" spans="1:8" ht="15" customHeight="1" x14ac:dyDescent="0.2">
      <c r="A33" s="238" t="s">
        <v>716</v>
      </c>
      <c r="B33" s="239" t="s">
        <v>717</v>
      </c>
      <c r="C33" s="249"/>
      <c r="D33" s="290"/>
      <c r="E33" s="290"/>
      <c r="F33" s="290"/>
      <c r="G33" s="219" t="s">
        <v>715</v>
      </c>
      <c r="H33" s="219"/>
    </row>
    <row r="34" spans="1:8" ht="15" customHeight="1" x14ac:dyDescent="0.2">
      <c r="A34" s="238" t="s">
        <v>718</v>
      </c>
      <c r="B34" s="239" t="s">
        <v>719</v>
      </c>
      <c r="C34" s="247"/>
      <c r="D34" s="248">
        <f>'Budget Return'!E159</f>
        <v>0</v>
      </c>
      <c r="E34" s="248"/>
      <c r="F34" s="248"/>
      <c r="G34" s="219"/>
      <c r="H34" s="219"/>
    </row>
    <row r="35" spans="1:8" ht="30" customHeight="1" x14ac:dyDescent="0.2">
      <c r="A35" s="346" t="s">
        <v>720</v>
      </c>
      <c r="B35" s="348" t="s">
        <v>853</v>
      </c>
      <c r="C35" s="247"/>
      <c r="D35" s="248">
        <f>'Budget Return'!E151+'Budget Return'!E152</f>
        <v>0</v>
      </c>
      <c r="E35" s="248"/>
      <c r="F35" s="248"/>
      <c r="G35" s="345"/>
      <c r="H35" s="345"/>
    </row>
    <row r="36" spans="1:8" ht="15" customHeight="1" x14ac:dyDescent="0.2">
      <c r="A36" s="346" t="s">
        <v>850</v>
      </c>
      <c r="B36" s="347" t="s">
        <v>852</v>
      </c>
      <c r="C36" s="247"/>
      <c r="D36" s="248">
        <f>'Budget Return'!E140</f>
        <v>0</v>
      </c>
      <c r="E36" s="248"/>
      <c r="F36" s="248"/>
      <c r="G36" s="345"/>
      <c r="H36" s="345"/>
    </row>
    <row r="37" spans="1:8" ht="15" customHeight="1" x14ac:dyDescent="0.2">
      <c r="A37" s="346" t="s">
        <v>849</v>
      </c>
      <c r="B37" s="347" t="s">
        <v>854</v>
      </c>
      <c r="C37" s="247"/>
      <c r="D37" s="248">
        <f>'Budget Return'!E141</f>
        <v>0</v>
      </c>
      <c r="E37" s="248"/>
      <c r="F37" s="248"/>
      <c r="G37" s="345"/>
      <c r="H37" s="345"/>
    </row>
    <row r="38" spans="1:8" ht="15" customHeight="1" thickBot="1" x14ac:dyDescent="0.25">
      <c r="A38" s="250" t="s">
        <v>851</v>
      </c>
      <c r="B38" s="251" t="s">
        <v>855</v>
      </c>
      <c r="C38" s="247"/>
      <c r="D38" s="248">
        <f>'Budget Return'!E142</f>
        <v>0</v>
      </c>
      <c r="E38" s="248"/>
      <c r="F38" s="248"/>
      <c r="G38" s="219"/>
      <c r="H38" s="219"/>
    </row>
    <row r="39" spans="1:8" ht="15" customHeight="1" thickBot="1" x14ac:dyDescent="0.25">
      <c r="A39" s="252"/>
      <c r="B39" s="253" t="s">
        <v>721</v>
      </c>
      <c r="C39" s="254">
        <f>SUM(C18:C38)</f>
        <v>0</v>
      </c>
      <c r="D39" s="255">
        <f>SUM(D18:D38)</f>
        <v>0</v>
      </c>
      <c r="E39" s="255">
        <f>SUM(E18:E38)</f>
        <v>0</v>
      </c>
      <c r="F39" s="255">
        <f>SUM(F18:F38)</f>
        <v>0</v>
      </c>
      <c r="G39" s="219"/>
      <c r="H39" s="219"/>
    </row>
    <row r="40" spans="1:8" ht="15" customHeight="1" x14ac:dyDescent="0.2">
      <c r="A40" s="256" t="s">
        <v>722</v>
      </c>
      <c r="B40" s="257" t="s">
        <v>723</v>
      </c>
      <c r="C40" s="258"/>
      <c r="D40" s="259">
        <f>'Budget Return'!E30+'Budget Return'!E31</f>
        <v>0</v>
      </c>
      <c r="E40" s="259"/>
      <c r="F40" s="259"/>
      <c r="G40" s="219"/>
      <c r="H40" s="219"/>
    </row>
    <row r="41" spans="1:8" ht="15" customHeight="1" x14ac:dyDescent="0.2">
      <c r="A41" s="238" t="s">
        <v>724</v>
      </c>
      <c r="B41" s="239" t="s">
        <v>725</v>
      </c>
      <c r="C41" s="260">
        <v>0</v>
      </c>
      <c r="D41" s="261"/>
      <c r="E41" s="261"/>
      <c r="F41" s="261"/>
      <c r="G41" s="219" t="s">
        <v>726</v>
      </c>
      <c r="H41" s="219"/>
    </row>
    <row r="42" spans="1:8" ht="15" customHeight="1" x14ac:dyDescent="0.2">
      <c r="A42" s="238" t="s">
        <v>727</v>
      </c>
      <c r="B42" s="239" t="s">
        <v>6</v>
      </c>
      <c r="C42" s="262"/>
      <c r="D42" s="259">
        <f>'Budget Return'!E13+'Budget Return'!E14+'Budget Return'!E15+'Budget Return'!E16+'Budget Return'!E17+'Budget Return'!E32</f>
        <v>0</v>
      </c>
      <c r="E42" s="259"/>
      <c r="F42" s="259"/>
      <c r="G42" s="219"/>
      <c r="H42" s="219"/>
    </row>
    <row r="43" spans="1:8" ht="15" customHeight="1" x14ac:dyDescent="0.2">
      <c r="A43" s="238" t="s">
        <v>728</v>
      </c>
      <c r="B43" s="239" t="s">
        <v>729</v>
      </c>
      <c r="C43" s="262"/>
      <c r="D43" s="259">
        <f>'Budget Return'!E22+'Budget Return'!E23</f>
        <v>0</v>
      </c>
      <c r="E43" s="259"/>
      <c r="F43" s="259"/>
      <c r="G43" s="219"/>
      <c r="H43" s="219"/>
    </row>
    <row r="44" spans="1:8" ht="15" customHeight="1" x14ac:dyDescent="0.2">
      <c r="A44" s="238" t="s">
        <v>730</v>
      </c>
      <c r="B44" s="239" t="s">
        <v>731</v>
      </c>
      <c r="C44" s="262"/>
      <c r="D44" s="259">
        <f>'Budget Return'!E6+'Budget Return'!E12</f>
        <v>0</v>
      </c>
      <c r="E44" s="259"/>
      <c r="F44" s="259"/>
      <c r="G44" s="219"/>
      <c r="H44" s="219"/>
    </row>
    <row r="45" spans="1:8" ht="15" customHeight="1" x14ac:dyDescent="0.2">
      <c r="A45" s="238" t="s">
        <v>732</v>
      </c>
      <c r="B45" s="239" t="s">
        <v>733</v>
      </c>
      <c r="C45" s="262"/>
      <c r="D45" s="263">
        <f>'Budget Return'!E25</f>
        <v>0</v>
      </c>
      <c r="E45" s="263"/>
      <c r="F45" s="263"/>
      <c r="G45" s="219"/>
      <c r="H45" s="219"/>
    </row>
    <row r="46" spans="1:8" ht="15" customHeight="1" x14ac:dyDescent="0.2">
      <c r="A46" s="238" t="s">
        <v>734</v>
      </c>
      <c r="B46" s="239" t="s">
        <v>735</v>
      </c>
      <c r="C46" s="262"/>
      <c r="D46" s="263">
        <f>'Budget Return'!E18+'Budget Return'!E21+'Budget Return'!E24</f>
        <v>0</v>
      </c>
      <c r="E46" s="263"/>
      <c r="F46" s="263"/>
      <c r="G46" s="219"/>
      <c r="H46" s="219"/>
    </row>
    <row r="47" spans="1:8" ht="15" customHeight="1" x14ac:dyDescent="0.2">
      <c r="A47" s="238" t="s">
        <v>736</v>
      </c>
      <c r="B47" s="239" t="s">
        <v>737</v>
      </c>
      <c r="C47" s="262"/>
      <c r="D47" s="263">
        <f>'Budget Return'!E20+'Budget Return'!E26+'Budget Return'!E27+'Budget Return'!E28+'Budget Return'!E29+'Budget Return'!E56+'Budget Return'!E70+'Budget Return'!E99+'Budget Return'!E112</f>
        <v>0</v>
      </c>
      <c r="E47" s="263"/>
      <c r="F47" s="263"/>
      <c r="G47" s="219"/>
      <c r="H47" s="219"/>
    </row>
    <row r="48" spans="1:8" ht="15" customHeight="1" x14ac:dyDescent="0.2">
      <c r="A48" s="238" t="s">
        <v>738</v>
      </c>
      <c r="B48" s="239" t="s">
        <v>739</v>
      </c>
      <c r="C48" s="262"/>
      <c r="D48" s="263">
        <f>'Budget Return'!E11+'Budget Return'!E91+'Budget Return'!E124+'Budget Return'!E128</f>
        <v>0</v>
      </c>
      <c r="E48" s="263"/>
      <c r="F48" s="263"/>
      <c r="G48" s="219"/>
      <c r="H48" s="219"/>
    </row>
    <row r="49" spans="1:8" ht="15" customHeight="1" x14ac:dyDescent="0.2">
      <c r="A49" s="238" t="s">
        <v>740</v>
      </c>
      <c r="B49" s="239" t="s">
        <v>741</v>
      </c>
      <c r="C49" s="262"/>
      <c r="D49" s="263">
        <f>'Budget Return'!E63+'Budget Return'!E132</f>
        <v>0</v>
      </c>
      <c r="E49" s="263"/>
      <c r="F49" s="263"/>
      <c r="G49" s="219"/>
      <c r="H49" s="219"/>
    </row>
    <row r="50" spans="1:8" ht="15" customHeight="1" x14ac:dyDescent="0.2">
      <c r="A50" s="238" t="s">
        <v>742</v>
      </c>
      <c r="B50" s="239" t="s">
        <v>743</v>
      </c>
      <c r="C50" s="262"/>
      <c r="D50" s="263">
        <f>'Budget Return'!E40+'Budget Return'!E133</f>
        <v>0</v>
      </c>
      <c r="E50" s="263"/>
      <c r="F50" s="263"/>
      <c r="G50" s="219"/>
      <c r="H50" s="219"/>
    </row>
    <row r="51" spans="1:8" ht="15" customHeight="1" x14ac:dyDescent="0.2">
      <c r="A51" s="238" t="s">
        <v>744</v>
      </c>
      <c r="B51" s="239" t="s">
        <v>745</v>
      </c>
      <c r="C51" s="262"/>
      <c r="D51" s="263">
        <f>'Budget Return'!E42+'Budget Return'!E43+'Budget Return'!E45+'Budget Return'!E46+'Budget Return'!E47+'Budget Return'!E48</f>
        <v>0</v>
      </c>
      <c r="E51" s="263"/>
      <c r="F51" s="263"/>
      <c r="G51" s="219"/>
      <c r="H51" s="219"/>
    </row>
    <row r="52" spans="1:8" ht="15" customHeight="1" x14ac:dyDescent="0.2">
      <c r="A52" s="238" t="s">
        <v>746</v>
      </c>
      <c r="B52" s="239" t="s">
        <v>747</v>
      </c>
      <c r="C52" s="262"/>
      <c r="D52" s="263">
        <f>'Budget Return'!E44</f>
        <v>0</v>
      </c>
      <c r="E52" s="263"/>
      <c r="F52" s="263"/>
      <c r="G52" s="219"/>
      <c r="H52" s="219"/>
    </row>
    <row r="53" spans="1:8" ht="15" customHeight="1" x14ac:dyDescent="0.2">
      <c r="A53" s="238" t="s">
        <v>748</v>
      </c>
      <c r="B53" s="239" t="s">
        <v>749</v>
      </c>
      <c r="C53" s="262"/>
      <c r="D53" s="263">
        <f>'Budget Return'!E10+'Budget Return'!E41+'Budget Return'!E72+'Budget Return'!E85</f>
        <v>0</v>
      </c>
      <c r="E53" s="263"/>
      <c r="F53" s="263"/>
      <c r="G53" s="219"/>
      <c r="H53" s="219"/>
    </row>
    <row r="54" spans="1:8" ht="15" customHeight="1" x14ac:dyDescent="0.2">
      <c r="A54" s="238" t="s">
        <v>750</v>
      </c>
      <c r="B54" s="239" t="s">
        <v>751</v>
      </c>
      <c r="C54" s="262"/>
      <c r="D54" s="263">
        <f>'Budget Return'!E36</f>
        <v>0</v>
      </c>
      <c r="E54" s="263"/>
      <c r="F54" s="263"/>
      <c r="G54" s="219"/>
      <c r="H54" s="219"/>
    </row>
    <row r="55" spans="1:8" ht="15" customHeight="1" x14ac:dyDescent="0.2">
      <c r="A55" s="238" t="s">
        <v>752</v>
      </c>
      <c r="B55" s="239" t="s">
        <v>753</v>
      </c>
      <c r="C55" s="262"/>
      <c r="D55" s="263">
        <f>'Budget Return'!E34+'Budget Return'!E35</f>
        <v>0</v>
      </c>
      <c r="E55" s="263"/>
      <c r="F55" s="263"/>
      <c r="G55" s="219"/>
      <c r="H55" s="219"/>
    </row>
    <row r="56" spans="1:8" ht="15" customHeight="1" x14ac:dyDescent="0.2">
      <c r="A56" s="238" t="s">
        <v>754</v>
      </c>
      <c r="B56" s="239" t="s">
        <v>755</v>
      </c>
      <c r="C56" s="262"/>
      <c r="D56" s="325">
        <f>'Budget Return'!E38</f>
        <v>0</v>
      </c>
      <c r="E56" s="325"/>
      <c r="F56" s="325"/>
      <c r="G56" s="326" t="s">
        <v>830</v>
      </c>
      <c r="H56" s="219"/>
    </row>
    <row r="57" spans="1:8" ht="15" customHeight="1" x14ac:dyDescent="0.2">
      <c r="A57" s="238" t="s">
        <v>756</v>
      </c>
      <c r="B57" s="239" t="s">
        <v>757</v>
      </c>
      <c r="C57" s="262"/>
      <c r="D57" s="263">
        <f>'Budget Return'!E37+'Budget Return'!E60+'Budget Return'!E61+'Budget Return'!E67+'Budget Return'!E86</f>
        <v>0</v>
      </c>
      <c r="E57" s="263"/>
      <c r="F57" s="263"/>
      <c r="G57" s="219"/>
      <c r="H57" s="219"/>
    </row>
    <row r="58" spans="1:8" ht="15" customHeight="1" x14ac:dyDescent="0.2">
      <c r="A58" s="238" t="s">
        <v>758</v>
      </c>
      <c r="B58" s="239" t="s">
        <v>759</v>
      </c>
      <c r="C58" s="262"/>
      <c r="D58" s="263">
        <f>'Budget Return'!E52+'Budget Return'!E54+'Budget Return'!E55+'Budget Return'!E59+'Budget Return'!E88+'Budget Return'!E89+'Budget Return'!E90+'Budget Return'!E92+'Budget Return'!E94+'Budget Return'!E96+'Budget Return'!E97+'Budget Return'!E98+'Budget Return'!E101+'Budget Return'!E106+'Budget Return'!E107+'Budget Return'!E108+'Budget Return'!E109+'Budget Return'!E110+'Budget Return'!E114+'Budget Return'!E117+'Budget Return'!E125</f>
        <v>0</v>
      </c>
      <c r="E58" s="263"/>
      <c r="F58" s="263"/>
      <c r="G58" s="219"/>
      <c r="H58" s="219"/>
    </row>
    <row r="59" spans="1:8" ht="15" customHeight="1" x14ac:dyDescent="0.2">
      <c r="A59" s="357" t="s">
        <v>878</v>
      </c>
      <c r="B59" s="358" t="s">
        <v>879</v>
      </c>
      <c r="C59" s="262"/>
      <c r="D59" s="263">
        <f>'Budget Return'!E84</f>
        <v>0</v>
      </c>
      <c r="E59" s="263"/>
      <c r="F59" s="263"/>
      <c r="G59" s="219"/>
      <c r="H59" s="219"/>
    </row>
    <row r="60" spans="1:8" ht="15" customHeight="1" x14ac:dyDescent="0.2">
      <c r="A60" s="357" t="s">
        <v>880</v>
      </c>
      <c r="B60" s="358" t="s">
        <v>881</v>
      </c>
      <c r="C60" s="262"/>
      <c r="D60" s="263">
        <f>'Budget Return'!E78</f>
        <v>0</v>
      </c>
      <c r="E60" s="263"/>
      <c r="F60" s="263"/>
      <c r="G60" s="219"/>
      <c r="H60" s="219"/>
    </row>
    <row r="61" spans="1:8" ht="15" customHeight="1" x14ac:dyDescent="0.2">
      <c r="A61" s="357" t="s">
        <v>882</v>
      </c>
      <c r="B61" s="358" t="s">
        <v>883</v>
      </c>
      <c r="C61" s="262"/>
      <c r="D61" s="263">
        <f>'Budget Return'!E79+'Budget Return'!E82</f>
        <v>0</v>
      </c>
      <c r="E61" s="263"/>
      <c r="F61" s="263"/>
      <c r="G61" s="219"/>
      <c r="H61" s="219"/>
    </row>
    <row r="62" spans="1:8" ht="15" customHeight="1" x14ac:dyDescent="0.2">
      <c r="A62" s="238" t="s">
        <v>884</v>
      </c>
      <c r="B62" s="239" t="s">
        <v>885</v>
      </c>
      <c r="C62" s="262"/>
      <c r="D62" s="263">
        <f>'Budget Return'!E81</f>
        <v>0</v>
      </c>
      <c r="E62" s="263"/>
      <c r="F62" s="263"/>
      <c r="G62" s="219"/>
      <c r="H62" s="219"/>
    </row>
    <row r="63" spans="1:8" ht="15" customHeight="1" x14ac:dyDescent="0.2">
      <c r="A63" s="238" t="s">
        <v>886</v>
      </c>
      <c r="B63" s="239" t="s">
        <v>887</v>
      </c>
      <c r="C63" s="262"/>
      <c r="D63" s="263">
        <f>'Budget Return'!E80</f>
        <v>0</v>
      </c>
      <c r="E63" s="263"/>
      <c r="F63" s="263"/>
      <c r="G63" s="219"/>
      <c r="H63" s="219"/>
    </row>
    <row r="64" spans="1:8" ht="15" customHeight="1" x14ac:dyDescent="0.2">
      <c r="A64" s="238" t="s">
        <v>760</v>
      </c>
      <c r="B64" s="239" t="s">
        <v>761</v>
      </c>
      <c r="C64" s="262"/>
      <c r="D64" s="263">
        <f>'Budget Return'!E62</f>
        <v>0</v>
      </c>
      <c r="E64" s="263"/>
      <c r="F64" s="263"/>
      <c r="G64" s="219"/>
      <c r="H64" s="219"/>
    </row>
    <row r="65" spans="1:8" ht="15" customHeight="1" x14ac:dyDescent="0.2">
      <c r="A65" s="238" t="s">
        <v>762</v>
      </c>
      <c r="B65" s="239" t="s">
        <v>763</v>
      </c>
      <c r="C65" s="262"/>
      <c r="D65" s="263">
        <f>'Budget Return'!E58+'Budget Return'!E65+'Budget Return'!E73+'Budget Return'!E74+'Budget Return'!E75+'Budget Return'!E76+'Budget Return'!E77+'Budget Return'!E83+'Budget Return'!E87+'Budget Return'!E93+'Budget Return'!E95+'Budget Return'!E104+'Budget Return'!E113+'Budget Return'!E115+'Budget Return'!E116+'Budget Return'!E118</f>
        <v>0</v>
      </c>
      <c r="E65" s="263"/>
      <c r="F65" s="263"/>
      <c r="G65" s="219"/>
      <c r="H65" s="219"/>
    </row>
    <row r="66" spans="1:8" ht="15" customHeight="1" x14ac:dyDescent="0.2">
      <c r="A66" s="238" t="s">
        <v>764</v>
      </c>
      <c r="B66" s="239" t="s">
        <v>765</v>
      </c>
      <c r="C66" s="262"/>
      <c r="D66" s="263">
        <f>'Budget Return'!E39+'Budget Return'!E53+'Budget Return'!E131</f>
        <v>0</v>
      </c>
      <c r="E66" s="263"/>
      <c r="F66" s="263"/>
      <c r="G66" s="219"/>
      <c r="H66" s="219"/>
    </row>
    <row r="67" spans="1:8" ht="15" customHeight="1" x14ac:dyDescent="0.2">
      <c r="A67" s="238" t="s">
        <v>766</v>
      </c>
      <c r="B67" s="239" t="s">
        <v>767</v>
      </c>
      <c r="C67" s="262"/>
      <c r="D67" s="263">
        <f>'Budget Return'!E49+'Budget Return'!E50+'Budget Return'!E71+'Budget Return'!E100+'Budget Return'!E102+'Budget Return'!E134</f>
        <v>0</v>
      </c>
      <c r="E67" s="263"/>
      <c r="F67" s="263"/>
      <c r="G67" s="219"/>
      <c r="H67" s="219"/>
    </row>
    <row r="68" spans="1:8" ht="15" customHeight="1" x14ac:dyDescent="0.2">
      <c r="A68" s="238" t="s">
        <v>768</v>
      </c>
      <c r="B68" s="239" t="s">
        <v>769</v>
      </c>
      <c r="C68" s="262"/>
      <c r="D68" s="263">
        <f>'Budget Return'!E69+'Budget Return'!E121</f>
        <v>0</v>
      </c>
      <c r="E68" s="263"/>
      <c r="F68" s="263"/>
      <c r="G68" s="219" t="s">
        <v>780</v>
      </c>
      <c r="H68" s="219"/>
    </row>
    <row r="69" spans="1:8" ht="15" customHeight="1" x14ac:dyDescent="0.2">
      <c r="A69" s="238" t="s">
        <v>770</v>
      </c>
      <c r="B69" s="239" t="s">
        <v>771</v>
      </c>
      <c r="C69" s="262"/>
      <c r="D69" s="263">
        <f>'Budget Return'!E7</f>
        <v>0</v>
      </c>
      <c r="E69" s="263"/>
      <c r="F69" s="263"/>
      <c r="G69" s="219" t="s">
        <v>783</v>
      </c>
      <c r="H69" s="219"/>
    </row>
    <row r="70" spans="1:8" ht="15" customHeight="1" x14ac:dyDescent="0.2">
      <c r="A70" s="238" t="s">
        <v>772</v>
      </c>
      <c r="B70" s="239" t="s">
        <v>773</v>
      </c>
      <c r="C70" s="262"/>
      <c r="D70" s="263">
        <f>'Budget Return'!E8+'Budget Return'!E68+'Budget Return'!E105+'Budget Return'!E129</f>
        <v>0</v>
      </c>
      <c r="E70" s="263"/>
      <c r="F70" s="263"/>
      <c r="G70" s="219"/>
      <c r="H70" s="219"/>
    </row>
    <row r="71" spans="1:8" ht="15" customHeight="1" x14ac:dyDescent="0.2">
      <c r="A71" s="238" t="s">
        <v>774</v>
      </c>
      <c r="B71" s="239" t="s">
        <v>775</v>
      </c>
      <c r="C71" s="262"/>
      <c r="D71" s="263">
        <f>'Budget Return'!E9+'Budget Return'!E64+'Budget Return'!E66+'Budget Return'!E111+'Budget Return'!E122+'Budget Return'!E123+'Budget Return'!E126+'Budget Return'!E127+'Budget Return'!E130</f>
        <v>0</v>
      </c>
      <c r="E71" s="263"/>
      <c r="F71" s="263"/>
      <c r="G71" s="219"/>
      <c r="H71" s="219"/>
    </row>
    <row r="72" spans="1:8" ht="18" customHeight="1" x14ac:dyDescent="0.2">
      <c r="A72" s="238" t="s">
        <v>776</v>
      </c>
      <c r="B72" s="239" t="s">
        <v>777</v>
      </c>
      <c r="C72" s="262"/>
      <c r="D72" s="263">
        <f>'Budget Return'!E120</f>
        <v>0</v>
      </c>
      <c r="E72" s="263"/>
      <c r="F72" s="263"/>
      <c r="G72" s="219"/>
      <c r="H72" s="219"/>
    </row>
    <row r="73" spans="1:8" ht="21" customHeight="1" x14ac:dyDescent="0.2">
      <c r="A73" s="238" t="s">
        <v>778</v>
      </c>
      <c r="B73" s="239" t="s">
        <v>779</v>
      </c>
      <c r="C73" s="262"/>
      <c r="D73" s="291"/>
      <c r="E73" s="291"/>
      <c r="F73" s="291"/>
      <c r="G73" s="219"/>
      <c r="H73" s="219"/>
    </row>
    <row r="74" spans="1:8" s="272" customFormat="1" ht="18.75" customHeight="1" x14ac:dyDescent="0.2">
      <c r="A74" s="238" t="s">
        <v>781</v>
      </c>
      <c r="B74" s="239" t="s">
        <v>782</v>
      </c>
      <c r="C74" s="262"/>
      <c r="D74" s="291"/>
      <c r="E74" s="291"/>
      <c r="F74" s="291"/>
      <c r="G74" s="271"/>
      <c r="H74" s="271"/>
    </row>
    <row r="75" spans="1:8" s="272" customFormat="1" ht="18.75" customHeight="1" x14ac:dyDescent="0.2">
      <c r="A75" s="238" t="s">
        <v>784</v>
      </c>
      <c r="B75" s="239" t="s">
        <v>785</v>
      </c>
      <c r="C75" s="262"/>
      <c r="D75" s="263">
        <f>'Budget Return'!E19</f>
        <v>0</v>
      </c>
      <c r="E75" s="263"/>
      <c r="F75" s="263"/>
      <c r="G75" s="271"/>
      <c r="H75" s="271"/>
    </row>
    <row r="76" spans="1:8" ht="22.5" customHeight="1" thickBot="1" x14ac:dyDescent="0.25">
      <c r="A76" s="250" t="s">
        <v>786</v>
      </c>
      <c r="B76" s="251" t="s">
        <v>787</v>
      </c>
      <c r="C76" s="264"/>
      <c r="D76" s="263">
        <f>'Budget Return'!E103</f>
        <v>0</v>
      </c>
      <c r="E76" s="263"/>
      <c r="F76" s="263"/>
      <c r="G76" s="219"/>
      <c r="H76" s="219"/>
    </row>
    <row r="77" spans="1:8" ht="15" customHeight="1" thickBot="1" x14ac:dyDescent="0.25">
      <c r="A77" s="252"/>
      <c r="B77" s="253" t="s">
        <v>788</v>
      </c>
      <c r="C77" s="265">
        <f>SUM(C40:C76)</f>
        <v>0</v>
      </c>
      <c r="D77" s="266">
        <f>SUM(D40:D76)</f>
        <v>0</v>
      </c>
      <c r="E77" s="266">
        <f>SUM(E40:E76)</f>
        <v>0</v>
      </c>
      <c r="F77" s="266">
        <f>SUM(F40:F76)</f>
        <v>0</v>
      </c>
      <c r="G77" s="219"/>
      <c r="H77" s="219"/>
    </row>
    <row r="78" spans="1:8" ht="5.25" customHeight="1" x14ac:dyDescent="0.2">
      <c r="A78" s="219"/>
      <c r="B78" s="219"/>
      <c r="C78" s="267"/>
      <c r="D78" s="267"/>
      <c r="E78" s="267"/>
      <c r="F78" s="267"/>
      <c r="G78" s="219"/>
      <c r="H78" s="219"/>
    </row>
    <row r="79" spans="1:8" ht="12.75" customHeight="1" x14ac:dyDescent="0.2">
      <c r="A79" s="268" t="s">
        <v>789</v>
      </c>
      <c r="B79" s="269"/>
      <c r="C79" s="270">
        <f>SUM(C77,C39)</f>
        <v>0</v>
      </c>
      <c r="D79" s="270">
        <f>SUM(D77,D39)</f>
        <v>0</v>
      </c>
      <c r="E79" s="270">
        <f>SUM(E77,E39)</f>
        <v>0</v>
      </c>
      <c r="F79" s="270">
        <f>SUM(F77,F39)</f>
        <v>0</v>
      </c>
      <c r="G79" s="219"/>
      <c r="H79" s="219"/>
    </row>
    <row r="80" spans="1:8" ht="15" customHeight="1" x14ac:dyDescent="0.2">
      <c r="A80" s="273" t="s">
        <v>790</v>
      </c>
      <c r="B80" s="274"/>
      <c r="C80" s="275"/>
      <c r="D80" s="275">
        <f>D10+D11+D79</f>
        <v>0</v>
      </c>
      <c r="E80" s="275">
        <f>D80+E79</f>
        <v>0</v>
      </c>
      <c r="F80" s="275">
        <f>E80+F79</f>
        <v>0</v>
      </c>
      <c r="G80" s="219" t="s">
        <v>676</v>
      </c>
      <c r="H80" s="219"/>
    </row>
    <row r="81" spans="1:8" ht="15" customHeight="1" x14ac:dyDescent="0.2">
      <c r="A81" s="219"/>
      <c r="B81" s="219"/>
      <c r="C81" s="267"/>
      <c r="D81" s="267"/>
      <c r="E81" s="267"/>
      <c r="F81" s="267"/>
      <c r="G81" s="219" t="s">
        <v>676</v>
      </c>
      <c r="H81" s="219"/>
    </row>
    <row r="82" spans="1:8" ht="15" customHeight="1" x14ac:dyDescent="0.2">
      <c r="A82" s="231" t="s">
        <v>791</v>
      </c>
      <c r="B82" s="233"/>
      <c r="C82" s="233"/>
      <c r="D82" s="233"/>
      <c r="E82" s="233"/>
      <c r="F82" s="234"/>
      <c r="G82" s="219" t="s">
        <v>676</v>
      </c>
      <c r="H82" s="219"/>
    </row>
    <row r="83" spans="1:8" ht="15" customHeight="1" thickBot="1" x14ac:dyDescent="0.25">
      <c r="A83" s="219"/>
      <c r="B83" s="219"/>
      <c r="C83" s="219"/>
      <c r="D83" s="219"/>
      <c r="E83" s="219"/>
      <c r="F83" s="219"/>
      <c r="G83" s="219" t="s">
        <v>676</v>
      </c>
      <c r="H83" s="219"/>
    </row>
    <row r="84" spans="1:8" ht="15" customHeight="1" x14ac:dyDescent="0.2">
      <c r="A84" s="243" t="s">
        <v>683</v>
      </c>
      <c r="B84" s="244" t="s">
        <v>684</v>
      </c>
      <c r="C84" s="244"/>
      <c r="D84" s="244" t="s">
        <v>843</v>
      </c>
      <c r="E84" s="244" t="s">
        <v>847</v>
      </c>
      <c r="F84" s="246" t="s">
        <v>863</v>
      </c>
      <c r="G84" s="219" t="s">
        <v>676</v>
      </c>
      <c r="H84" s="219"/>
    </row>
    <row r="85" spans="1:8" ht="15" customHeight="1" x14ac:dyDescent="0.2">
      <c r="A85" s="238" t="s">
        <v>792</v>
      </c>
      <c r="B85" s="239" t="s">
        <v>793</v>
      </c>
      <c r="C85" s="239"/>
      <c r="D85" s="292"/>
      <c r="E85" s="292"/>
      <c r="F85" s="289"/>
      <c r="G85" s="219" t="s">
        <v>676</v>
      </c>
      <c r="H85" s="219"/>
    </row>
    <row r="86" spans="1:8" ht="15" customHeight="1" x14ac:dyDescent="0.2">
      <c r="A86" s="238" t="s">
        <v>794</v>
      </c>
      <c r="B86" s="239" t="s">
        <v>795</v>
      </c>
      <c r="C86" s="239"/>
      <c r="D86" s="292"/>
      <c r="E86" s="292"/>
      <c r="F86" s="289"/>
      <c r="G86" s="219" t="s">
        <v>676</v>
      </c>
      <c r="H86" s="219"/>
    </row>
    <row r="87" spans="1:8" ht="18" customHeight="1" thickBot="1" x14ac:dyDescent="0.25">
      <c r="A87" s="250" t="s">
        <v>796</v>
      </c>
      <c r="B87" s="251" t="s">
        <v>797</v>
      </c>
      <c r="C87" s="251"/>
      <c r="D87" s="293"/>
      <c r="E87" s="293"/>
      <c r="F87" s="294"/>
      <c r="G87" s="219" t="s">
        <v>676</v>
      </c>
      <c r="H87" s="219"/>
    </row>
    <row r="88" spans="1:8" s="272" customFormat="1" ht="18.75" customHeight="1" x14ac:dyDescent="0.2">
      <c r="A88" s="256" t="s">
        <v>798</v>
      </c>
      <c r="B88" s="257" t="s">
        <v>799</v>
      </c>
      <c r="C88" s="257"/>
      <c r="D88" s="295"/>
      <c r="E88" s="295"/>
      <c r="F88" s="296"/>
      <c r="G88" s="271"/>
      <c r="H88" s="271"/>
    </row>
    <row r="89" spans="1:8" s="272" customFormat="1" ht="18.75" customHeight="1" x14ac:dyDescent="0.2">
      <c r="A89" s="238" t="s">
        <v>800</v>
      </c>
      <c r="B89" s="239" t="s">
        <v>801</v>
      </c>
      <c r="C89" s="239"/>
      <c r="D89" s="292"/>
      <c r="E89" s="292"/>
      <c r="F89" s="289"/>
      <c r="G89" s="271"/>
      <c r="H89" s="271"/>
    </row>
    <row r="90" spans="1:8" ht="30" customHeight="1" x14ac:dyDescent="0.2">
      <c r="A90" s="238" t="s">
        <v>802</v>
      </c>
      <c r="B90" s="239" t="s">
        <v>803</v>
      </c>
      <c r="C90" s="239"/>
      <c r="D90" s="292"/>
      <c r="E90" s="292"/>
      <c r="F90" s="289"/>
      <c r="G90" s="219"/>
      <c r="H90" s="219"/>
    </row>
    <row r="91" spans="1:8" ht="15" customHeight="1" thickBot="1" x14ac:dyDescent="0.25">
      <c r="A91" s="250" t="s">
        <v>804</v>
      </c>
      <c r="B91" s="251" t="s">
        <v>805</v>
      </c>
      <c r="C91" s="251"/>
      <c r="D91" s="293"/>
      <c r="E91" s="293"/>
      <c r="F91" s="294"/>
      <c r="G91" s="219"/>
      <c r="H91" s="219"/>
    </row>
    <row r="92" spans="1:8" ht="15" customHeight="1" x14ac:dyDescent="0.2">
      <c r="A92" s="219"/>
      <c r="B92" s="219"/>
      <c r="C92" s="219"/>
      <c r="D92" s="219"/>
      <c r="E92" s="219"/>
      <c r="F92" s="219"/>
      <c r="G92" s="219"/>
      <c r="H92" s="219"/>
    </row>
    <row r="93" spans="1:8" ht="15" x14ac:dyDescent="0.2">
      <c r="A93" s="268" t="s">
        <v>789</v>
      </c>
      <c r="B93" s="269"/>
      <c r="C93" s="276">
        <f>SUM(C85:C91)</f>
        <v>0</v>
      </c>
      <c r="D93" s="276">
        <f>SUM(D85:D91)</f>
        <v>0</v>
      </c>
      <c r="E93" s="276">
        <f>SUM(E85:E91)</f>
        <v>0</v>
      </c>
      <c r="F93" s="276">
        <f>SUM(F85:F91)</f>
        <v>0</v>
      </c>
      <c r="G93" s="219"/>
      <c r="H93" s="219"/>
    </row>
    <row r="94" spans="1:8" ht="15" customHeight="1" x14ac:dyDescent="0.2">
      <c r="A94" s="273" t="s">
        <v>790</v>
      </c>
      <c r="B94" s="277"/>
      <c r="C94" s="277"/>
      <c r="D94" s="278">
        <f>+D12+D93</f>
        <v>0</v>
      </c>
      <c r="E94" s="278">
        <f>D94+E93</f>
        <v>0</v>
      </c>
      <c r="F94" s="278">
        <f>E94+F93</f>
        <v>0</v>
      </c>
      <c r="G94" s="219"/>
      <c r="H94" s="219"/>
    </row>
    <row r="95" spans="1:8" x14ac:dyDescent="0.2">
      <c r="A95" s="219"/>
      <c r="B95" s="219"/>
      <c r="C95" s="219"/>
      <c r="D95" s="219"/>
      <c r="E95" s="219"/>
      <c r="F95" s="219"/>
      <c r="G95" s="219"/>
      <c r="H95" s="219"/>
    </row>
    <row r="96" spans="1:8" ht="15" customHeight="1" x14ac:dyDescent="0.2">
      <c r="A96" s="279" t="s">
        <v>806</v>
      </c>
      <c r="B96" s="219"/>
      <c r="C96" s="219"/>
      <c r="D96" s="219"/>
      <c r="E96" s="219"/>
      <c r="F96" s="219"/>
      <c r="G96" s="219"/>
      <c r="H96" s="219"/>
    </row>
    <row r="97" spans="1:8" x14ac:dyDescent="0.2">
      <c r="A97" s="219" t="s">
        <v>807</v>
      </c>
      <c r="B97" s="219"/>
      <c r="C97" s="219"/>
      <c r="D97" s="219"/>
      <c r="E97" s="280" t="s">
        <v>808</v>
      </c>
      <c r="F97" s="219" t="s">
        <v>809</v>
      </c>
      <c r="G97" s="219"/>
      <c r="H97" s="219"/>
    </row>
    <row r="98" spans="1:8" x14ac:dyDescent="0.2">
      <c r="A98" s="219"/>
      <c r="B98" s="219"/>
      <c r="C98" s="219"/>
      <c r="D98" s="219"/>
      <c r="E98" s="219"/>
      <c r="F98" s="219"/>
    </row>
    <row r="99" spans="1:8" x14ac:dyDescent="0.2">
      <c r="A99" s="384" t="s">
        <v>810</v>
      </c>
      <c r="B99" s="384"/>
      <c r="C99" s="384"/>
      <c r="D99" s="384"/>
      <c r="E99" s="219"/>
      <c r="F99" s="219" t="s">
        <v>809</v>
      </c>
    </row>
    <row r="100" spans="1:8" x14ac:dyDescent="0.2">
      <c r="A100" s="219"/>
      <c r="B100" s="219"/>
      <c r="C100" s="219"/>
      <c r="D100" s="219"/>
      <c r="E100" s="219"/>
      <c r="F100" s="219"/>
    </row>
    <row r="101" spans="1:8" x14ac:dyDescent="0.2">
      <c r="A101" s="384" t="s">
        <v>811</v>
      </c>
      <c r="B101" s="384"/>
      <c r="C101" s="384"/>
      <c r="D101" s="384"/>
      <c r="E101" s="219"/>
      <c r="F101" s="219" t="s">
        <v>809</v>
      </c>
    </row>
    <row r="102" spans="1:8" x14ac:dyDescent="0.2">
      <c r="A102" s="219"/>
      <c r="B102" s="219"/>
      <c r="C102" s="219"/>
      <c r="D102" s="219"/>
      <c r="E102" s="219"/>
      <c r="F102" s="219"/>
    </row>
  </sheetData>
  <mergeCells count="4">
    <mergeCell ref="A4:B4"/>
    <mergeCell ref="A13:B13"/>
    <mergeCell ref="A99:D99"/>
    <mergeCell ref="A101:D101"/>
  </mergeCells>
  <hyperlinks>
    <hyperlink ref="A2" location="CONTENTS!A1" display="BACK TO CONTENTS" xr:uid="{7FC62052-4F9E-4C2C-9590-967E7AA34BA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342AD-5140-4263-96D9-DCF2708FC051}">
  <sheetPr codeName="Sheet3"/>
  <dimension ref="A1:AG569"/>
  <sheetViews>
    <sheetView zoomScale="75" zoomScaleNormal="75" workbookViewId="0">
      <selection activeCell="P32" sqref="P32"/>
    </sheetView>
  </sheetViews>
  <sheetFormatPr defaultColWidth="8.85546875" defaultRowHeight="12.75" x14ac:dyDescent="0.2"/>
  <cols>
    <col min="1" max="1" width="47.7109375" style="1" customWidth="1"/>
    <col min="2" max="2" width="16.140625" style="1" customWidth="1"/>
    <col min="3" max="4" width="15" style="1" customWidth="1"/>
    <col min="5" max="5" width="20.28515625" style="1" customWidth="1"/>
    <col min="6" max="6" width="11.42578125" style="1" customWidth="1"/>
    <col min="7" max="7" width="33.28515625" style="1" customWidth="1"/>
    <col min="8" max="16384" width="8.85546875" style="1"/>
  </cols>
  <sheetData>
    <row r="1" spans="1:33" ht="18" x14ac:dyDescent="0.25">
      <c r="A1" s="141" t="s">
        <v>817</v>
      </c>
      <c r="B1" s="142"/>
      <c r="C1" s="142"/>
      <c r="D1" s="142"/>
      <c r="E1" s="142"/>
      <c r="F1" s="142"/>
      <c r="G1" s="143"/>
      <c r="H1" s="403"/>
      <c r="I1" s="404"/>
      <c r="J1" s="140"/>
      <c r="K1" s="140"/>
      <c r="L1" s="140"/>
      <c r="M1" s="140"/>
      <c r="N1" s="140"/>
      <c r="O1" s="140"/>
      <c r="P1" s="140"/>
      <c r="Q1" s="140"/>
      <c r="R1" s="140"/>
      <c r="S1" s="140"/>
      <c r="T1" s="140"/>
      <c r="U1" s="140"/>
      <c r="V1" s="140"/>
      <c r="W1" s="140"/>
      <c r="X1" s="140"/>
      <c r="Y1" s="140"/>
      <c r="Z1" s="140"/>
      <c r="AA1" s="140"/>
      <c r="AB1" s="140"/>
      <c r="AC1" s="140"/>
      <c r="AD1" s="140"/>
      <c r="AE1" s="140"/>
      <c r="AF1" s="140"/>
      <c r="AG1" s="121"/>
    </row>
    <row r="2" spans="1:33" x14ac:dyDescent="0.2">
      <c r="A2" s="418" t="s">
        <v>575</v>
      </c>
      <c r="B2" s="419"/>
      <c r="C2" s="419"/>
      <c r="D2" s="419"/>
      <c r="E2" s="419"/>
      <c r="F2" s="419"/>
      <c r="G2" s="420"/>
      <c r="H2" s="404"/>
      <c r="I2" s="404"/>
      <c r="J2" s="140"/>
      <c r="K2" s="140"/>
      <c r="L2" s="140"/>
      <c r="M2" s="140"/>
      <c r="N2" s="140"/>
      <c r="O2" s="140"/>
      <c r="P2" s="140"/>
      <c r="Q2" s="140"/>
      <c r="R2" s="140"/>
      <c r="S2" s="140"/>
      <c r="T2" s="140"/>
      <c r="U2" s="140"/>
      <c r="V2" s="140"/>
      <c r="W2" s="140"/>
      <c r="X2" s="140"/>
      <c r="Y2" s="140"/>
      <c r="Z2" s="140"/>
      <c r="AA2" s="140"/>
      <c r="AB2" s="140"/>
      <c r="AC2" s="140"/>
      <c r="AD2" s="140"/>
      <c r="AE2" s="140"/>
      <c r="AF2" s="140"/>
      <c r="AG2" s="121"/>
    </row>
    <row r="3" spans="1:33" x14ac:dyDescent="0.2">
      <c r="A3" s="144"/>
      <c r="B3" s="430"/>
      <c r="C3" s="431"/>
      <c r="D3" s="431"/>
      <c r="E3" s="431"/>
      <c r="F3" s="431"/>
      <c r="G3" s="432"/>
      <c r="H3" s="404"/>
      <c r="I3" s="404"/>
      <c r="J3" s="140"/>
      <c r="K3" s="140"/>
      <c r="L3" s="140"/>
      <c r="M3" s="140"/>
      <c r="N3" s="140"/>
      <c r="O3" s="140"/>
      <c r="P3" s="140"/>
      <c r="Q3" s="140"/>
      <c r="R3" s="140"/>
      <c r="S3" s="140"/>
      <c r="T3" s="140"/>
      <c r="U3" s="140"/>
      <c r="V3" s="140"/>
      <c r="W3" s="140"/>
      <c r="X3" s="140"/>
      <c r="Y3" s="140"/>
      <c r="Z3" s="140"/>
      <c r="AA3" s="140"/>
      <c r="AB3" s="140"/>
      <c r="AC3" s="140"/>
      <c r="AD3" s="140"/>
      <c r="AE3" s="140"/>
      <c r="AF3" s="140"/>
      <c r="AG3" s="121"/>
    </row>
    <row r="4" spans="1:33" ht="13.5" thickBot="1" x14ac:dyDescent="0.25">
      <c r="A4" s="145"/>
      <c r="B4" s="409"/>
      <c r="C4" s="409"/>
      <c r="D4" s="409"/>
      <c r="E4" s="409"/>
      <c r="F4" s="409"/>
      <c r="G4" s="410"/>
      <c r="H4" s="404"/>
      <c r="I4" s="404"/>
      <c r="J4" s="140"/>
      <c r="K4" s="140"/>
      <c r="L4" s="140"/>
      <c r="M4" s="140"/>
      <c r="N4" s="140"/>
      <c r="O4" s="140"/>
      <c r="P4" s="140"/>
      <c r="Q4" s="140"/>
      <c r="R4" s="140"/>
      <c r="S4" s="140"/>
      <c r="T4" s="140"/>
      <c r="U4" s="140"/>
      <c r="V4" s="140"/>
      <c r="W4" s="140"/>
      <c r="X4" s="140"/>
      <c r="Y4" s="140"/>
      <c r="Z4" s="140"/>
      <c r="AA4" s="140"/>
      <c r="AB4" s="140"/>
      <c r="AC4" s="140"/>
      <c r="AD4" s="140"/>
      <c r="AE4" s="140"/>
      <c r="AF4" s="140"/>
      <c r="AG4" s="121"/>
    </row>
    <row r="5" spans="1:33" ht="36" customHeight="1" thickBot="1" x14ac:dyDescent="0.3">
      <c r="A5" s="99" t="s">
        <v>11</v>
      </c>
      <c r="B5" s="100" t="str">
        <f ca="1">SchoolName</f>
        <v>School number not found</v>
      </c>
      <c r="C5" s="101"/>
      <c r="D5" s="101"/>
      <c r="E5" s="101"/>
      <c r="F5" s="101"/>
      <c r="G5" s="102"/>
      <c r="H5" s="406"/>
      <c r="I5" s="406"/>
      <c r="J5" s="140"/>
      <c r="K5" s="140"/>
      <c r="L5" s="140"/>
      <c r="M5" s="140"/>
      <c r="N5" s="140"/>
      <c r="O5" s="140"/>
      <c r="P5" s="140"/>
      <c r="Q5" s="140"/>
      <c r="R5" s="140"/>
      <c r="S5" s="140"/>
      <c r="T5" s="140"/>
      <c r="U5" s="140"/>
      <c r="V5" s="140"/>
      <c r="W5" s="140"/>
      <c r="X5" s="140"/>
      <c r="Y5" s="140"/>
      <c r="Z5" s="140"/>
      <c r="AA5" s="140"/>
      <c r="AB5" s="140"/>
      <c r="AC5" s="140"/>
      <c r="AD5" s="140"/>
      <c r="AE5" s="140"/>
      <c r="AF5" s="140"/>
      <c r="AG5" s="121"/>
    </row>
    <row r="6" spans="1:33" ht="35.25" customHeight="1" thickBot="1" x14ac:dyDescent="0.3">
      <c r="A6" s="99" t="s">
        <v>12</v>
      </c>
      <c r="B6" s="103" t="str">
        <f ca="1">CostCentre</f>
        <v>School number not found</v>
      </c>
      <c r="C6" s="104"/>
      <c r="D6" s="105" t="s">
        <v>579</v>
      </c>
      <c r="E6" s="421">
        <f>DfESNum</f>
        <v>0</v>
      </c>
      <c r="F6" s="422"/>
      <c r="G6" s="423"/>
      <c r="H6" s="406"/>
      <c r="I6" s="406"/>
      <c r="J6" s="140"/>
      <c r="K6" s="140"/>
      <c r="L6" s="140"/>
      <c r="M6" s="140"/>
      <c r="N6" s="140"/>
      <c r="O6" s="140"/>
      <c r="P6" s="140"/>
      <c r="Q6" s="140"/>
      <c r="R6" s="140"/>
      <c r="S6" s="140"/>
      <c r="T6" s="140"/>
      <c r="U6" s="140"/>
      <c r="V6" s="140"/>
      <c r="W6" s="140"/>
      <c r="X6" s="140"/>
      <c r="Y6" s="140"/>
      <c r="Z6" s="140"/>
      <c r="AA6" s="140"/>
      <c r="AB6" s="140"/>
      <c r="AC6" s="140"/>
      <c r="AD6" s="140"/>
      <c r="AE6" s="140"/>
      <c r="AF6" s="140"/>
      <c r="AG6" s="121"/>
    </row>
    <row r="7" spans="1:33" ht="57" customHeight="1" thickBot="1" x14ac:dyDescent="0.25">
      <c r="A7" s="209" t="s">
        <v>636</v>
      </c>
      <c r="B7" s="433">
        <f>Control!I14-0.1</f>
        <v>-0.1</v>
      </c>
      <c r="C7" s="434"/>
      <c r="D7" s="106" t="s">
        <v>14</v>
      </c>
      <c r="E7" s="107" t="str">
        <f>IF(ISERROR(Balance),"NO",IF(Balance=0,"YES","NO"))</f>
        <v>YES</v>
      </c>
      <c r="F7" s="407"/>
      <c r="G7" s="408"/>
      <c r="H7" s="406"/>
      <c r="I7" s="406"/>
      <c r="J7" s="140"/>
      <c r="K7" s="140"/>
      <c r="L7" s="140"/>
      <c r="M7" s="140"/>
      <c r="N7" s="140"/>
      <c r="O7" s="140"/>
      <c r="P7" s="140"/>
      <c r="Q7" s="140"/>
      <c r="R7" s="140"/>
      <c r="S7" s="140"/>
      <c r="T7" s="140"/>
      <c r="U7" s="140"/>
      <c r="V7" s="140"/>
      <c r="W7" s="140"/>
      <c r="X7" s="140"/>
      <c r="Y7" s="140"/>
      <c r="Z7" s="140"/>
      <c r="AA7" s="140"/>
      <c r="AB7" s="140"/>
      <c r="AC7" s="140"/>
      <c r="AD7" s="140"/>
      <c r="AE7" s="140"/>
      <c r="AF7" s="140"/>
      <c r="AG7" s="121"/>
    </row>
    <row r="8" spans="1:33" ht="13.5" thickBot="1" x14ac:dyDescent="0.25">
      <c r="A8" s="146"/>
      <c r="B8" s="411"/>
      <c r="C8" s="411"/>
      <c r="D8" s="411"/>
      <c r="E8" s="411"/>
      <c r="F8" s="409"/>
      <c r="G8" s="410"/>
      <c r="H8" s="406"/>
      <c r="I8" s="406"/>
      <c r="J8" s="140"/>
      <c r="K8" s="140"/>
      <c r="L8" s="140"/>
      <c r="M8" s="140"/>
      <c r="N8" s="140"/>
      <c r="O8" s="140"/>
      <c r="P8" s="140"/>
      <c r="Q8" s="140"/>
      <c r="R8" s="140"/>
      <c r="S8" s="140"/>
      <c r="T8" s="140"/>
      <c r="U8" s="140"/>
      <c r="V8" s="140"/>
      <c r="W8" s="140"/>
      <c r="X8" s="140"/>
      <c r="Y8" s="140"/>
      <c r="Z8" s="140"/>
      <c r="AA8" s="140"/>
      <c r="AB8" s="140"/>
      <c r="AC8" s="140"/>
      <c r="AD8" s="140"/>
      <c r="AE8" s="140"/>
      <c r="AF8" s="140"/>
      <c r="AG8" s="121"/>
    </row>
    <row r="9" spans="1:33" ht="36" customHeight="1" thickBot="1" x14ac:dyDescent="0.3">
      <c r="A9" s="108" t="s">
        <v>464</v>
      </c>
      <c r="B9" s="424"/>
      <c r="C9" s="425"/>
      <c r="D9" s="425"/>
      <c r="E9" s="425"/>
      <c r="F9" s="425"/>
      <c r="G9" s="426"/>
      <c r="H9" s="406"/>
      <c r="I9" s="406"/>
      <c r="J9" s="140"/>
      <c r="K9" s="140"/>
      <c r="L9" s="140"/>
      <c r="M9" s="140"/>
      <c r="N9" s="140"/>
      <c r="O9" s="140"/>
      <c r="P9" s="140"/>
      <c r="Q9" s="140"/>
      <c r="R9" s="140"/>
      <c r="S9" s="140"/>
      <c r="T9" s="140"/>
      <c r="U9" s="140"/>
      <c r="V9" s="140"/>
      <c r="W9" s="140"/>
      <c r="X9" s="140"/>
      <c r="Y9" s="140"/>
      <c r="Z9" s="140"/>
      <c r="AA9" s="140"/>
      <c r="AB9" s="140"/>
      <c r="AC9" s="140"/>
      <c r="AD9" s="140"/>
      <c r="AE9" s="140"/>
      <c r="AF9" s="140"/>
      <c r="AG9" s="121"/>
    </row>
    <row r="10" spans="1:33" ht="36" customHeight="1" thickBot="1" x14ac:dyDescent="0.3">
      <c r="A10" s="108" t="s">
        <v>465</v>
      </c>
      <c r="B10" s="424"/>
      <c r="C10" s="397"/>
      <c r="D10" s="397"/>
      <c r="E10" s="397"/>
      <c r="F10" s="397"/>
      <c r="G10" s="435"/>
      <c r="H10" s="406"/>
      <c r="I10" s="406"/>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21"/>
    </row>
    <row r="11" spans="1:33" ht="36" customHeight="1" thickBot="1" x14ac:dyDescent="0.3">
      <c r="A11" s="108" t="s">
        <v>466</v>
      </c>
      <c r="B11" s="424"/>
      <c r="C11" s="397"/>
      <c r="D11" s="397"/>
      <c r="E11" s="397"/>
      <c r="F11" s="397"/>
      <c r="G11" s="435"/>
      <c r="H11" s="406"/>
      <c r="I11" s="406"/>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21"/>
    </row>
    <row r="12" spans="1:33" ht="36" customHeight="1" thickBot="1" x14ac:dyDescent="0.3">
      <c r="A12" s="108"/>
      <c r="B12" s="424"/>
      <c r="C12" s="397"/>
      <c r="D12" s="397"/>
      <c r="E12" s="397"/>
      <c r="F12" s="397"/>
      <c r="G12" s="435"/>
      <c r="H12" s="406"/>
      <c r="I12" s="406"/>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21"/>
    </row>
    <row r="13" spans="1:33" ht="124.5" customHeight="1" thickBot="1" x14ac:dyDescent="0.25">
      <c r="A13" s="385" t="s">
        <v>856</v>
      </c>
      <c r="B13" s="386"/>
      <c r="C13" s="386"/>
      <c r="D13" s="386"/>
      <c r="E13" s="386"/>
      <c r="F13" s="386"/>
      <c r="G13" s="299">
        <v>45793</v>
      </c>
      <c r="H13" s="406"/>
      <c r="I13" s="406"/>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21"/>
    </row>
    <row r="14" spans="1:33" ht="53.25" customHeight="1" thickBot="1" x14ac:dyDescent="0.25">
      <c r="A14" s="385" t="s">
        <v>816</v>
      </c>
      <c r="B14" s="386"/>
      <c r="C14" s="386"/>
      <c r="D14" s="386"/>
      <c r="E14" s="386"/>
      <c r="F14" s="386"/>
      <c r="G14" s="300"/>
      <c r="H14" s="406"/>
      <c r="I14" s="406"/>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21"/>
    </row>
    <row r="15" spans="1:33" ht="15" customHeight="1" x14ac:dyDescent="0.25">
      <c r="A15" s="212"/>
      <c r="B15" s="210"/>
      <c r="C15" s="210"/>
      <c r="D15" s="210"/>
      <c r="E15" s="210"/>
      <c r="F15" s="210"/>
      <c r="G15" s="211"/>
      <c r="H15" s="406"/>
      <c r="I15" s="406"/>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21"/>
    </row>
    <row r="16" spans="1:33" ht="13.5" thickBot="1" x14ac:dyDescent="0.25">
      <c r="A16" s="147"/>
      <c r="B16" s="213"/>
      <c r="C16" s="213"/>
      <c r="D16" s="213"/>
      <c r="E16" s="213"/>
      <c r="F16" s="213"/>
      <c r="G16" s="214"/>
      <c r="H16" s="404"/>
      <c r="I16" s="404"/>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21"/>
    </row>
    <row r="17" spans="1:33" ht="55.5" customHeight="1" thickBot="1" x14ac:dyDescent="0.25">
      <c r="A17" s="126" t="s">
        <v>434</v>
      </c>
      <c r="B17" s="427" t="s">
        <v>435</v>
      </c>
      <c r="C17" s="427"/>
      <c r="D17" s="427"/>
      <c r="E17" s="428" t="s">
        <v>436</v>
      </c>
      <c r="F17" s="429"/>
      <c r="G17" s="429"/>
      <c r="H17" s="403"/>
      <c r="I17" s="405"/>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21"/>
    </row>
    <row r="18" spans="1:33" ht="36" customHeight="1" thickBot="1" x14ac:dyDescent="0.3">
      <c r="A18" s="105" t="s">
        <v>601</v>
      </c>
      <c r="B18" s="110" t="s">
        <v>437</v>
      </c>
      <c r="C18" s="110" t="s">
        <v>438</v>
      </c>
      <c r="D18" s="110" t="s">
        <v>439</v>
      </c>
      <c r="E18" s="127" t="s">
        <v>440</v>
      </c>
      <c r="F18" s="401" t="s">
        <v>441</v>
      </c>
      <c r="G18" s="402"/>
      <c r="H18" s="405"/>
      <c r="I18" s="405"/>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21"/>
    </row>
    <row r="19" spans="1:33" ht="36" customHeight="1" thickBot="1" x14ac:dyDescent="0.3">
      <c r="A19" s="105" t="s">
        <v>582</v>
      </c>
      <c r="B19" s="110"/>
      <c r="C19" s="110"/>
      <c r="D19" s="110"/>
      <c r="E19" s="151">
        <v>10000</v>
      </c>
      <c r="F19" s="392">
        <v>30000</v>
      </c>
      <c r="G19" s="393"/>
      <c r="H19" s="405"/>
      <c r="I19" s="405"/>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21"/>
    </row>
    <row r="20" spans="1:33" ht="36" customHeight="1" thickBot="1" x14ac:dyDescent="0.3">
      <c r="A20" s="105" t="s">
        <v>442</v>
      </c>
      <c r="B20" s="110"/>
      <c r="C20" s="110"/>
      <c r="D20" s="110"/>
      <c r="E20" s="127">
        <v>25000</v>
      </c>
      <c r="F20" s="392">
        <v>50000</v>
      </c>
      <c r="G20" s="393"/>
      <c r="H20" s="405"/>
      <c r="I20" s="405"/>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21"/>
    </row>
    <row r="21" spans="1:33" ht="36" customHeight="1" thickBot="1" x14ac:dyDescent="0.3">
      <c r="A21" s="108" t="s">
        <v>443</v>
      </c>
      <c r="B21" s="110"/>
      <c r="C21" s="110"/>
      <c r="D21" s="110"/>
      <c r="E21" s="128" t="s">
        <v>444</v>
      </c>
      <c r="F21" s="394" t="s">
        <v>602</v>
      </c>
      <c r="G21" s="395"/>
      <c r="H21" s="405"/>
      <c r="I21" s="405"/>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21"/>
    </row>
    <row r="22" spans="1:33" ht="60" customHeight="1" thickBot="1" x14ac:dyDescent="0.25">
      <c r="A22" s="106" t="s">
        <v>603</v>
      </c>
      <c r="B22" s="398" t="s">
        <v>583</v>
      </c>
      <c r="C22" s="399"/>
      <c r="D22" s="399"/>
      <c r="E22" s="399"/>
      <c r="F22" s="399"/>
      <c r="G22" s="400"/>
      <c r="H22" s="405"/>
      <c r="I22" s="405"/>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21"/>
    </row>
    <row r="23" spans="1:33" ht="13.5" customHeight="1" thickBot="1" x14ac:dyDescent="0.25">
      <c r="A23" s="148"/>
      <c r="B23" s="111"/>
      <c r="C23" s="111"/>
      <c r="D23" s="109"/>
      <c r="E23" s="109"/>
      <c r="F23" s="109"/>
      <c r="G23" s="149"/>
      <c r="H23" s="109"/>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21"/>
    </row>
    <row r="24" spans="1:33" ht="89.25" customHeight="1" thickBot="1" x14ac:dyDescent="0.25">
      <c r="A24" s="412" t="s">
        <v>864</v>
      </c>
      <c r="B24" s="413"/>
      <c r="C24" s="413"/>
      <c r="D24" s="413"/>
      <c r="E24" s="414"/>
      <c r="F24" s="415" t="s">
        <v>467</v>
      </c>
      <c r="G24" s="416"/>
      <c r="H24" s="109"/>
      <c r="I24" s="121"/>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21"/>
    </row>
    <row r="25" spans="1:33" ht="36" customHeight="1" thickBot="1" x14ac:dyDescent="0.3">
      <c r="A25" s="396" t="s">
        <v>445</v>
      </c>
      <c r="B25" s="397"/>
      <c r="C25" s="397"/>
      <c r="D25" s="397"/>
      <c r="E25" s="397"/>
      <c r="F25" s="424"/>
      <c r="G25" s="435"/>
      <c r="H25" s="109"/>
      <c r="I25" s="121"/>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21"/>
    </row>
    <row r="26" spans="1:33" ht="36" customHeight="1" thickBot="1" x14ac:dyDescent="0.3">
      <c r="A26" s="396" t="s">
        <v>446</v>
      </c>
      <c r="B26" s="397"/>
      <c r="C26" s="397"/>
      <c r="D26" s="397"/>
      <c r="E26" s="397"/>
      <c r="F26" s="424"/>
      <c r="G26" s="435"/>
      <c r="H26" s="109"/>
      <c r="I26" s="121"/>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21"/>
    </row>
    <row r="27" spans="1:33" ht="36" customHeight="1" thickBot="1" x14ac:dyDescent="0.3">
      <c r="A27" s="417" t="s">
        <v>447</v>
      </c>
      <c r="B27" s="397"/>
      <c r="C27" s="397"/>
      <c r="D27" s="397"/>
      <c r="E27" s="397"/>
      <c r="F27" s="424"/>
      <c r="G27" s="435"/>
      <c r="H27" s="109"/>
      <c r="I27" s="121"/>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21"/>
    </row>
    <row r="28" spans="1:33" ht="36" customHeight="1" thickBot="1" x14ac:dyDescent="0.3">
      <c r="A28" s="417" t="s">
        <v>448</v>
      </c>
      <c r="B28" s="397"/>
      <c r="C28" s="397"/>
      <c r="D28" s="397"/>
      <c r="E28" s="397"/>
      <c r="F28" s="424"/>
      <c r="G28" s="435"/>
      <c r="H28" s="109"/>
      <c r="I28" s="121"/>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21"/>
    </row>
    <row r="29" spans="1:33" ht="36" customHeight="1" thickBot="1" x14ac:dyDescent="0.3">
      <c r="A29" s="396" t="s">
        <v>449</v>
      </c>
      <c r="B29" s="397"/>
      <c r="C29" s="397"/>
      <c r="D29" s="397"/>
      <c r="E29" s="397"/>
      <c r="F29" s="424"/>
      <c r="G29" s="435"/>
      <c r="H29" s="109"/>
      <c r="I29" s="121"/>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21"/>
    </row>
    <row r="30" spans="1:33" ht="36" customHeight="1" thickBot="1" x14ac:dyDescent="0.3">
      <c r="A30" s="396" t="s">
        <v>450</v>
      </c>
      <c r="B30" s="397"/>
      <c r="C30" s="397"/>
      <c r="D30" s="397"/>
      <c r="E30" s="397"/>
      <c r="F30" s="424"/>
      <c r="G30" s="435"/>
      <c r="H30" s="109"/>
      <c r="I30" s="121"/>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21"/>
    </row>
    <row r="31" spans="1:33" ht="36" customHeight="1" thickBot="1" x14ac:dyDescent="0.35">
      <c r="A31" s="387" t="s">
        <v>451</v>
      </c>
      <c r="B31" s="388"/>
      <c r="C31" s="388"/>
      <c r="D31" s="388"/>
      <c r="E31" s="389"/>
      <c r="F31" s="390"/>
      <c r="G31" s="391"/>
      <c r="H31" s="109"/>
      <c r="I31" s="121"/>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21"/>
    </row>
    <row r="32" spans="1:33" ht="13.5" thickBot="1" x14ac:dyDescent="0.25">
      <c r="A32" s="150"/>
      <c r="B32" s="109"/>
      <c r="C32" s="109"/>
      <c r="D32" s="109"/>
      <c r="E32" s="109"/>
      <c r="F32" s="109"/>
      <c r="G32" s="149"/>
      <c r="H32" s="109"/>
      <c r="I32" s="121"/>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21"/>
    </row>
    <row r="33" spans="1:33" ht="18" x14ac:dyDescent="0.25">
      <c r="A33" s="133" t="s">
        <v>452</v>
      </c>
      <c r="B33" s="134"/>
      <c r="C33" s="134"/>
      <c r="D33" s="134"/>
      <c r="E33" s="134"/>
      <c r="F33" s="135"/>
      <c r="G33" s="136"/>
      <c r="H33" s="109"/>
      <c r="I33" s="121"/>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21"/>
    </row>
    <row r="34" spans="1:33" ht="36" customHeight="1" thickBot="1" x14ac:dyDescent="0.3">
      <c r="A34" s="301" t="s">
        <v>453</v>
      </c>
      <c r="B34" s="112"/>
      <c r="C34" s="112"/>
      <c r="D34" s="113" t="s">
        <v>454</v>
      </c>
      <c r="E34" s="112"/>
      <c r="F34" s="113"/>
      <c r="G34" s="129"/>
      <c r="H34" s="109"/>
      <c r="I34" s="121"/>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21"/>
    </row>
    <row r="35" spans="1:33" ht="37.5" customHeight="1" thickBot="1" x14ac:dyDescent="0.3">
      <c r="A35" s="301" t="s">
        <v>455</v>
      </c>
      <c r="B35" s="114"/>
      <c r="C35" s="114"/>
      <c r="D35" s="115" t="s">
        <v>454</v>
      </c>
      <c r="E35" s="116"/>
      <c r="F35" s="117"/>
      <c r="G35" s="130"/>
      <c r="H35" s="109"/>
      <c r="I35" s="121"/>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21"/>
    </row>
    <row r="36" spans="1:33" ht="34.5" customHeight="1" thickBot="1" x14ac:dyDescent="0.3">
      <c r="A36" s="301" t="s">
        <v>456</v>
      </c>
      <c r="B36" s="116"/>
      <c r="C36" s="116"/>
      <c r="D36" s="115" t="s">
        <v>454</v>
      </c>
      <c r="E36" s="116"/>
      <c r="F36" s="117"/>
      <c r="G36" s="130"/>
      <c r="H36" s="109"/>
      <c r="I36" s="109"/>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21"/>
    </row>
    <row r="37" spans="1:33" ht="13.5" thickBot="1" x14ac:dyDescent="0.25">
      <c r="A37" s="302"/>
      <c r="B37" s="83"/>
      <c r="C37" s="83"/>
      <c r="D37" s="83"/>
      <c r="E37" s="131"/>
      <c r="F37" s="131"/>
      <c r="G37" s="132"/>
      <c r="H37" s="109"/>
      <c r="I37" s="109"/>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21"/>
    </row>
    <row r="38" spans="1:33" x14ac:dyDescent="0.2">
      <c r="A38" s="109"/>
      <c r="B38" s="109"/>
      <c r="C38" s="109"/>
      <c r="D38" s="109"/>
      <c r="E38" s="109"/>
      <c r="F38" s="109"/>
      <c r="G38" s="109"/>
      <c r="H38" s="109"/>
      <c r="I38" s="109"/>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21"/>
    </row>
    <row r="39" spans="1:33" x14ac:dyDescent="0.2">
      <c r="A39" s="121"/>
      <c r="B39" s="403"/>
      <c r="C39" s="404"/>
      <c r="D39" s="404"/>
      <c r="E39" s="404"/>
      <c r="F39" s="404"/>
      <c r="G39" s="404"/>
      <c r="H39" s="404"/>
      <c r="I39" s="404"/>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21"/>
    </row>
    <row r="40" spans="1:33" x14ac:dyDescent="0.2">
      <c r="A40" s="121"/>
      <c r="B40" s="121"/>
      <c r="C40" s="121"/>
      <c r="D40" s="121"/>
      <c r="E40" s="121"/>
      <c r="F40" s="121"/>
      <c r="G40" s="121"/>
      <c r="H40" s="121"/>
      <c r="I40" s="109"/>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21"/>
    </row>
    <row r="41" spans="1:33" x14ac:dyDescent="0.2">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row>
    <row r="42" spans="1:33" x14ac:dyDescent="0.2">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row>
    <row r="43" spans="1:33" x14ac:dyDescent="0.2">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row>
    <row r="44" spans="1:33" x14ac:dyDescent="0.2">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row>
    <row r="45" spans="1:33" x14ac:dyDescent="0.2">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row>
    <row r="46" spans="1:33" x14ac:dyDescent="0.2">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row>
    <row r="47" spans="1:33" x14ac:dyDescent="0.2">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row>
    <row r="48" spans="1:33" x14ac:dyDescent="0.2">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row>
    <row r="49" spans="10:33" x14ac:dyDescent="0.2">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row>
    <row r="50" spans="10:33" x14ac:dyDescent="0.2">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row>
    <row r="51" spans="10:33" x14ac:dyDescent="0.2">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row>
    <row r="52" spans="10:33" x14ac:dyDescent="0.2">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row>
    <row r="53" spans="10:33" x14ac:dyDescent="0.2">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row>
    <row r="54" spans="10:33" x14ac:dyDescent="0.2">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row>
    <row r="55" spans="10:33" x14ac:dyDescent="0.2">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row>
    <row r="56" spans="10:33" x14ac:dyDescent="0.2">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row>
    <row r="57" spans="10:33" x14ac:dyDescent="0.2">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row>
    <row r="58" spans="10:33" x14ac:dyDescent="0.2">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row>
    <row r="59" spans="10:33" x14ac:dyDescent="0.2">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row>
    <row r="60" spans="10:33" x14ac:dyDescent="0.2">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row>
    <row r="61" spans="10:33" x14ac:dyDescent="0.2">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row>
    <row r="62" spans="10:33" x14ac:dyDescent="0.2">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row>
    <row r="63" spans="10:33" x14ac:dyDescent="0.2">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row>
    <row r="64" spans="10:33" x14ac:dyDescent="0.2">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row>
    <row r="65" spans="10:33" x14ac:dyDescent="0.2">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row>
    <row r="66" spans="10:33" x14ac:dyDescent="0.2">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row>
    <row r="67" spans="10:33" x14ac:dyDescent="0.2">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row>
    <row r="68" spans="10:33" x14ac:dyDescent="0.2">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row>
    <row r="69" spans="10:33" x14ac:dyDescent="0.2">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row>
    <row r="70" spans="10:33" x14ac:dyDescent="0.2">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row>
    <row r="71" spans="10:33" x14ac:dyDescent="0.2">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row>
    <row r="72" spans="10:33" x14ac:dyDescent="0.2">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row>
    <row r="73" spans="10:33" x14ac:dyDescent="0.2">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row>
    <row r="74" spans="10:33" x14ac:dyDescent="0.2">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row>
    <row r="75" spans="10:33" x14ac:dyDescent="0.2">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row>
    <row r="76" spans="10:33" x14ac:dyDescent="0.2">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row>
    <row r="77" spans="10:33" x14ac:dyDescent="0.2">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row>
    <row r="78" spans="10:33" x14ac:dyDescent="0.2">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row>
    <row r="79" spans="10:33" x14ac:dyDescent="0.2">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row>
    <row r="80" spans="10:33" x14ac:dyDescent="0.2">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row>
    <row r="81" spans="10:33" x14ac:dyDescent="0.2">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row>
    <row r="82" spans="10:33" x14ac:dyDescent="0.2">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row>
    <row r="83" spans="10:33" x14ac:dyDescent="0.2">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row>
    <row r="84" spans="10:33" x14ac:dyDescent="0.2">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row>
    <row r="85" spans="10:33" x14ac:dyDescent="0.2">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row>
    <row r="86" spans="10:33" x14ac:dyDescent="0.2">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row>
    <row r="87" spans="10:33" x14ac:dyDescent="0.2">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row>
    <row r="88" spans="10:33" x14ac:dyDescent="0.2">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row>
    <row r="89" spans="10:33" x14ac:dyDescent="0.2">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row>
    <row r="90" spans="10:33" x14ac:dyDescent="0.2">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row>
    <row r="91" spans="10:33" x14ac:dyDescent="0.2">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row>
    <row r="92" spans="10:33" x14ac:dyDescent="0.2">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row>
    <row r="93" spans="10:33" x14ac:dyDescent="0.2">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row>
    <row r="94" spans="10:33" x14ac:dyDescent="0.2">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row>
    <row r="95" spans="10:33" x14ac:dyDescent="0.2">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row>
    <row r="96" spans="10:33" x14ac:dyDescent="0.2">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row>
    <row r="97" spans="10:33" x14ac:dyDescent="0.2">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row>
    <row r="98" spans="10:33" x14ac:dyDescent="0.2">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row>
    <row r="99" spans="10:33" x14ac:dyDescent="0.2">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row>
    <row r="100" spans="10:33" x14ac:dyDescent="0.2">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row>
    <row r="101" spans="10:33" x14ac:dyDescent="0.2">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row>
    <row r="102" spans="10:33" x14ac:dyDescent="0.2">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row>
    <row r="103" spans="10:33" x14ac:dyDescent="0.2">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row>
    <row r="104" spans="10:33" x14ac:dyDescent="0.2">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row>
    <row r="105" spans="10:33" x14ac:dyDescent="0.2">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row>
    <row r="106" spans="10:33" x14ac:dyDescent="0.2">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row>
    <row r="107" spans="10:33" x14ac:dyDescent="0.2">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row>
    <row r="108" spans="10:33" x14ac:dyDescent="0.2">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row>
    <row r="109" spans="10:33" x14ac:dyDescent="0.2">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row>
    <row r="110" spans="10:33" x14ac:dyDescent="0.2">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row>
    <row r="111" spans="10:33" x14ac:dyDescent="0.2">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row>
    <row r="112" spans="10:33" x14ac:dyDescent="0.2">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row>
    <row r="113" spans="10:33" x14ac:dyDescent="0.2">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row>
    <row r="114" spans="10:33" x14ac:dyDescent="0.2">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row>
    <row r="115" spans="10:33" x14ac:dyDescent="0.2">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row>
    <row r="116" spans="10:33" x14ac:dyDescent="0.2">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row>
    <row r="117" spans="10:33" x14ac:dyDescent="0.2">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row>
    <row r="118" spans="10:33" x14ac:dyDescent="0.2">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row>
    <row r="119" spans="10:33" x14ac:dyDescent="0.2">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row>
    <row r="120" spans="10:33" x14ac:dyDescent="0.2">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row>
    <row r="121" spans="10:33" x14ac:dyDescent="0.2">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row>
    <row r="122" spans="10:33" x14ac:dyDescent="0.2">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row>
    <row r="123" spans="10:33" x14ac:dyDescent="0.2">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row>
    <row r="124" spans="10:33" x14ac:dyDescent="0.2">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row>
    <row r="125" spans="10:33" x14ac:dyDescent="0.2">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row>
    <row r="126" spans="10:33" x14ac:dyDescent="0.2">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row>
    <row r="127" spans="10:33" x14ac:dyDescent="0.2">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row>
    <row r="128" spans="10:33" x14ac:dyDescent="0.2">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row>
    <row r="129" spans="10:33" x14ac:dyDescent="0.2">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row>
    <row r="130" spans="10:33" x14ac:dyDescent="0.2">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row>
    <row r="131" spans="10:33" x14ac:dyDescent="0.2">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row>
    <row r="132" spans="10:33" x14ac:dyDescent="0.2">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row>
    <row r="133" spans="10:33" x14ac:dyDescent="0.2">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row>
    <row r="134" spans="10:33" x14ac:dyDescent="0.2">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row>
    <row r="135" spans="10:33" x14ac:dyDescent="0.2">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row>
    <row r="136" spans="10:33" x14ac:dyDescent="0.2">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row>
    <row r="137" spans="10:33" x14ac:dyDescent="0.2">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row>
    <row r="138" spans="10:33" x14ac:dyDescent="0.2">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row>
    <row r="139" spans="10:33" x14ac:dyDescent="0.2">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row>
    <row r="140" spans="10:33" x14ac:dyDescent="0.2">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row>
    <row r="141" spans="10:33" x14ac:dyDescent="0.2">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row>
    <row r="142" spans="10:33" x14ac:dyDescent="0.2">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row>
    <row r="143" spans="10:33" x14ac:dyDescent="0.2">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row>
    <row r="144" spans="10:33" x14ac:dyDescent="0.2">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row>
    <row r="145" spans="10:33" x14ac:dyDescent="0.2">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row>
    <row r="146" spans="10:33" x14ac:dyDescent="0.2">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row>
    <row r="147" spans="10:33" x14ac:dyDescent="0.2">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row>
    <row r="148" spans="10:33" x14ac:dyDescent="0.2">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row>
    <row r="149" spans="10:33" x14ac:dyDescent="0.2">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row>
    <row r="150" spans="10:33" x14ac:dyDescent="0.2">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row>
    <row r="151" spans="10:33" x14ac:dyDescent="0.2">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row>
    <row r="152" spans="10:33" x14ac:dyDescent="0.2">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row>
    <row r="153" spans="10:33" x14ac:dyDescent="0.2">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row>
    <row r="154" spans="10:33" x14ac:dyDescent="0.2">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row>
    <row r="155" spans="10:33" x14ac:dyDescent="0.2">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row>
    <row r="156" spans="10:33" x14ac:dyDescent="0.2">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1"/>
    </row>
    <row r="157" spans="10:33" x14ac:dyDescent="0.2">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row>
    <row r="158" spans="10:33" x14ac:dyDescent="0.2">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row>
    <row r="159" spans="10:33" x14ac:dyDescent="0.2">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row>
    <row r="160" spans="10:33" x14ac:dyDescent="0.2">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1"/>
    </row>
    <row r="161" spans="10:33" x14ac:dyDescent="0.2">
      <c r="J161" s="121"/>
      <c r="K161" s="121"/>
      <c r="L161" s="121"/>
      <c r="M161" s="121"/>
      <c r="N161" s="121"/>
      <c r="O161" s="121"/>
      <c r="P161" s="121"/>
      <c r="Q161" s="121"/>
      <c r="R161" s="121"/>
      <c r="S161" s="121"/>
      <c r="T161" s="121"/>
      <c r="U161" s="121"/>
      <c r="V161" s="121"/>
      <c r="W161" s="121"/>
      <c r="X161" s="121"/>
      <c r="Y161" s="121"/>
      <c r="Z161" s="121"/>
      <c r="AA161" s="121"/>
      <c r="AB161" s="121"/>
      <c r="AC161" s="121"/>
      <c r="AD161" s="121"/>
      <c r="AE161" s="121"/>
      <c r="AF161" s="121"/>
      <c r="AG161" s="121"/>
    </row>
    <row r="162" spans="10:33" x14ac:dyDescent="0.2">
      <c r="J162" s="121"/>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row>
    <row r="163" spans="10:33" x14ac:dyDescent="0.2">
      <c r="J163" s="121"/>
      <c r="K163" s="121"/>
      <c r="L163" s="121"/>
      <c r="M163" s="121"/>
      <c r="N163" s="121"/>
      <c r="O163" s="121"/>
      <c r="P163" s="121"/>
      <c r="Q163" s="121"/>
      <c r="R163" s="121"/>
      <c r="S163" s="121"/>
      <c r="T163" s="121"/>
      <c r="U163" s="121"/>
      <c r="V163" s="121"/>
      <c r="W163" s="121"/>
      <c r="X163" s="121"/>
      <c r="Y163" s="121"/>
      <c r="Z163" s="121"/>
      <c r="AA163" s="121"/>
      <c r="AB163" s="121"/>
      <c r="AC163" s="121"/>
      <c r="AD163" s="121"/>
      <c r="AE163" s="121"/>
      <c r="AF163" s="121"/>
      <c r="AG163" s="121"/>
    </row>
    <row r="164" spans="10:33" x14ac:dyDescent="0.2">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1"/>
    </row>
    <row r="165" spans="10:33" x14ac:dyDescent="0.2">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row>
    <row r="166" spans="10:33" x14ac:dyDescent="0.2">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1"/>
    </row>
    <row r="167" spans="10:33" x14ac:dyDescent="0.2">
      <c r="J167" s="121"/>
      <c r="K167" s="121"/>
      <c r="L167" s="121"/>
      <c r="M167" s="121"/>
      <c r="N167" s="121"/>
      <c r="O167" s="121"/>
      <c r="P167" s="121"/>
      <c r="Q167" s="121"/>
      <c r="R167" s="121"/>
      <c r="S167" s="121"/>
      <c r="T167" s="121"/>
      <c r="U167" s="121"/>
      <c r="V167" s="121"/>
      <c r="W167" s="121"/>
      <c r="X167" s="121"/>
      <c r="Y167" s="121"/>
      <c r="Z167" s="121"/>
      <c r="AA167" s="121"/>
      <c r="AB167" s="121"/>
      <c r="AC167" s="121"/>
      <c r="AD167" s="121"/>
      <c r="AE167" s="121"/>
      <c r="AF167" s="121"/>
      <c r="AG167" s="121"/>
    </row>
    <row r="168" spans="10:33" x14ac:dyDescent="0.2">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c r="AG168" s="121"/>
    </row>
    <row r="169" spans="10:33" x14ac:dyDescent="0.2">
      <c r="J169" s="121"/>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c r="AG169" s="121"/>
    </row>
    <row r="170" spans="10:33" x14ac:dyDescent="0.2">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row>
    <row r="171" spans="10:33" x14ac:dyDescent="0.2">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row>
    <row r="172" spans="10:33" x14ac:dyDescent="0.2">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1"/>
    </row>
    <row r="173" spans="10:33" x14ac:dyDescent="0.2">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row>
    <row r="174" spans="10:33" x14ac:dyDescent="0.2">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row>
    <row r="175" spans="10:33" x14ac:dyDescent="0.2">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c r="AG175" s="121"/>
    </row>
    <row r="176" spans="10:33" x14ac:dyDescent="0.2">
      <c r="J176" s="121"/>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c r="AG176" s="121"/>
    </row>
    <row r="177" spans="10:33" x14ac:dyDescent="0.2">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1"/>
    </row>
    <row r="178" spans="10:33" x14ac:dyDescent="0.2">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row>
    <row r="179" spans="10:33" x14ac:dyDescent="0.2">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row>
    <row r="180" spans="10:33" x14ac:dyDescent="0.2">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1"/>
    </row>
    <row r="181" spans="10:33" x14ac:dyDescent="0.2">
      <c r="J181" s="121"/>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c r="AG181" s="121"/>
    </row>
    <row r="182" spans="10:33" x14ac:dyDescent="0.2">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row>
    <row r="183" spans="10:33" x14ac:dyDescent="0.2">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row>
    <row r="184" spans="10:33" x14ac:dyDescent="0.2">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row>
    <row r="185" spans="10:33" x14ac:dyDescent="0.2">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row>
    <row r="186" spans="10:33" x14ac:dyDescent="0.2">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1"/>
    </row>
    <row r="187" spans="10:33" x14ac:dyDescent="0.2">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row>
    <row r="188" spans="10:33" x14ac:dyDescent="0.2">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row>
    <row r="189" spans="10:33" x14ac:dyDescent="0.2">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row>
    <row r="190" spans="10:33" x14ac:dyDescent="0.2">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row>
    <row r="191" spans="10:33" x14ac:dyDescent="0.2">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c r="AG191" s="121"/>
    </row>
    <row r="192" spans="10:33" x14ac:dyDescent="0.2">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1"/>
    </row>
    <row r="193" spans="10:33" x14ac:dyDescent="0.2">
      <c r="J193" s="121"/>
      <c r="K193" s="121"/>
      <c r="L193" s="121"/>
      <c r="M193" s="121"/>
      <c r="N193" s="121"/>
      <c r="O193" s="121"/>
      <c r="P193" s="121"/>
      <c r="Q193" s="121"/>
      <c r="R193" s="121"/>
      <c r="S193" s="121"/>
      <c r="T193" s="121"/>
      <c r="U193" s="121"/>
      <c r="V193" s="121"/>
      <c r="W193" s="121"/>
      <c r="X193" s="121"/>
      <c r="Y193" s="121"/>
      <c r="Z193" s="121"/>
      <c r="AA193" s="121"/>
      <c r="AB193" s="121"/>
      <c r="AC193" s="121"/>
      <c r="AD193" s="121"/>
      <c r="AE193" s="121"/>
      <c r="AF193" s="121"/>
      <c r="AG193" s="121"/>
    </row>
    <row r="194" spans="10:33" x14ac:dyDescent="0.2">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1"/>
    </row>
    <row r="195" spans="10:33" x14ac:dyDescent="0.2">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1"/>
    </row>
    <row r="196" spans="10:33" x14ac:dyDescent="0.2">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1"/>
    </row>
    <row r="197" spans="10:33" x14ac:dyDescent="0.2">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c r="AG197" s="121"/>
    </row>
    <row r="198" spans="10:33" x14ac:dyDescent="0.2">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row>
    <row r="199" spans="10:33" x14ac:dyDescent="0.2">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c r="AG199" s="121"/>
    </row>
    <row r="200" spans="10:33" x14ac:dyDescent="0.2">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1"/>
    </row>
    <row r="201" spans="10:33" x14ac:dyDescent="0.2">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c r="AG201" s="121"/>
    </row>
    <row r="202" spans="10:33" x14ac:dyDescent="0.2">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1"/>
    </row>
    <row r="203" spans="10:33" x14ac:dyDescent="0.2">
      <c r="J203" s="121"/>
      <c r="K203" s="121"/>
      <c r="L203" s="121"/>
      <c r="M203" s="121"/>
      <c r="N203" s="121"/>
      <c r="O203" s="121"/>
      <c r="P203" s="121"/>
      <c r="Q203" s="121"/>
      <c r="R203" s="121"/>
      <c r="S203" s="121"/>
      <c r="T203" s="121"/>
      <c r="U203" s="121"/>
      <c r="V203" s="121"/>
      <c r="W203" s="121"/>
      <c r="X203" s="121"/>
      <c r="Y203" s="121"/>
      <c r="Z203" s="121"/>
      <c r="AA203" s="121"/>
      <c r="AB203" s="121"/>
      <c r="AC203" s="121"/>
      <c r="AD203" s="121"/>
      <c r="AE203" s="121"/>
      <c r="AF203" s="121"/>
      <c r="AG203" s="121"/>
    </row>
    <row r="204" spans="10:33" x14ac:dyDescent="0.2">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c r="AG204" s="121"/>
    </row>
    <row r="205" spans="10:33" x14ac:dyDescent="0.2">
      <c r="J205" s="121"/>
      <c r="K205" s="121"/>
      <c r="L205" s="121"/>
      <c r="M205" s="121"/>
      <c r="N205" s="121"/>
      <c r="O205" s="121"/>
      <c r="P205" s="121"/>
      <c r="Q205" s="121"/>
      <c r="R205" s="121"/>
      <c r="S205" s="121"/>
      <c r="T205" s="121"/>
      <c r="U205" s="121"/>
      <c r="V205" s="121"/>
      <c r="W205" s="121"/>
      <c r="X205" s="121"/>
      <c r="Y205" s="121"/>
      <c r="Z205" s="121"/>
      <c r="AA205" s="121"/>
      <c r="AB205" s="121"/>
      <c r="AC205" s="121"/>
      <c r="AD205" s="121"/>
      <c r="AE205" s="121"/>
      <c r="AF205" s="121"/>
      <c r="AG205" s="121"/>
    </row>
    <row r="206" spans="10:33" x14ac:dyDescent="0.2">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c r="AG206" s="121"/>
    </row>
    <row r="207" spans="10:33" x14ac:dyDescent="0.2">
      <c r="J207" s="121"/>
      <c r="K207" s="121"/>
      <c r="L207" s="121"/>
      <c r="M207" s="121"/>
      <c r="N207" s="121"/>
      <c r="O207" s="121"/>
      <c r="P207" s="121"/>
      <c r="Q207" s="121"/>
      <c r="R207" s="121"/>
      <c r="S207" s="121"/>
      <c r="T207" s="121"/>
      <c r="U207" s="121"/>
      <c r="V207" s="121"/>
      <c r="W207" s="121"/>
      <c r="X207" s="121"/>
      <c r="Y207" s="121"/>
      <c r="Z207" s="121"/>
      <c r="AA207" s="121"/>
      <c r="AB207" s="121"/>
      <c r="AC207" s="121"/>
      <c r="AD207" s="121"/>
      <c r="AE207" s="121"/>
      <c r="AF207" s="121"/>
      <c r="AG207" s="121"/>
    </row>
    <row r="208" spans="10:33" x14ac:dyDescent="0.2">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c r="AG208" s="121"/>
    </row>
    <row r="209" spans="10:33" x14ac:dyDescent="0.2">
      <c r="J209" s="121"/>
      <c r="K209" s="121"/>
      <c r="L209" s="121"/>
      <c r="M209" s="121"/>
      <c r="N209" s="121"/>
      <c r="O209" s="121"/>
      <c r="P209" s="121"/>
      <c r="Q209" s="121"/>
      <c r="R209" s="121"/>
      <c r="S209" s="121"/>
      <c r="T209" s="121"/>
      <c r="U209" s="121"/>
      <c r="V209" s="121"/>
      <c r="W209" s="121"/>
      <c r="X209" s="121"/>
      <c r="Y209" s="121"/>
      <c r="Z209" s="121"/>
      <c r="AA209" s="121"/>
      <c r="AB209" s="121"/>
      <c r="AC209" s="121"/>
      <c r="AD209" s="121"/>
      <c r="AE209" s="121"/>
      <c r="AF209" s="121"/>
      <c r="AG209" s="121"/>
    </row>
    <row r="210" spans="10:33" x14ac:dyDescent="0.2">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1"/>
    </row>
    <row r="211" spans="10:33" x14ac:dyDescent="0.2">
      <c r="J211" s="121"/>
      <c r="K211" s="121"/>
      <c r="L211" s="121"/>
      <c r="M211" s="121"/>
      <c r="N211" s="121"/>
      <c r="O211" s="121"/>
      <c r="P211" s="121"/>
      <c r="Q211" s="121"/>
      <c r="R211" s="121"/>
      <c r="S211" s="121"/>
      <c r="T211" s="121"/>
      <c r="U211" s="121"/>
      <c r="V211" s="121"/>
      <c r="W211" s="121"/>
      <c r="X211" s="121"/>
      <c r="Y211" s="121"/>
      <c r="Z211" s="121"/>
      <c r="AA211" s="121"/>
      <c r="AB211" s="121"/>
      <c r="AC211" s="121"/>
      <c r="AD211" s="121"/>
      <c r="AE211" s="121"/>
      <c r="AF211" s="121"/>
      <c r="AG211" s="121"/>
    </row>
    <row r="212" spans="10:33" x14ac:dyDescent="0.2">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c r="AG212" s="121"/>
    </row>
    <row r="213" spans="10:33" x14ac:dyDescent="0.2">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c r="AF213" s="121"/>
      <c r="AG213" s="121"/>
    </row>
    <row r="214" spans="10:33" x14ac:dyDescent="0.2">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1"/>
    </row>
    <row r="215" spans="10:33" x14ac:dyDescent="0.2">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c r="AG215" s="121"/>
    </row>
    <row r="216" spans="10:33" x14ac:dyDescent="0.2">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row>
    <row r="217" spans="10:33" x14ac:dyDescent="0.2">
      <c r="J217" s="121"/>
      <c r="K217" s="121"/>
      <c r="L217" s="121"/>
      <c r="M217" s="121"/>
      <c r="N217" s="121"/>
      <c r="O217" s="121"/>
      <c r="P217" s="121"/>
      <c r="Q217" s="121"/>
      <c r="R217" s="121"/>
      <c r="S217" s="121"/>
      <c r="T217" s="121"/>
      <c r="U217" s="121"/>
      <c r="V217" s="121"/>
      <c r="W217" s="121"/>
      <c r="X217" s="121"/>
      <c r="Y217" s="121"/>
      <c r="Z217" s="121"/>
      <c r="AA217" s="121"/>
      <c r="AB217" s="121"/>
      <c r="AC217" s="121"/>
      <c r="AD217" s="121"/>
      <c r="AE217" s="121"/>
      <c r="AF217" s="121"/>
      <c r="AG217" s="121"/>
    </row>
    <row r="218" spans="10:33" x14ac:dyDescent="0.2">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1"/>
    </row>
    <row r="219" spans="10:33" x14ac:dyDescent="0.2">
      <c r="J219" s="121"/>
      <c r="K219" s="121"/>
      <c r="L219" s="121"/>
      <c r="M219" s="121"/>
      <c r="N219" s="121"/>
      <c r="O219" s="121"/>
      <c r="P219" s="121"/>
      <c r="Q219" s="121"/>
      <c r="R219" s="121"/>
      <c r="S219" s="121"/>
      <c r="T219" s="121"/>
      <c r="U219" s="121"/>
      <c r="V219" s="121"/>
      <c r="W219" s="121"/>
      <c r="X219" s="121"/>
      <c r="Y219" s="121"/>
      <c r="Z219" s="121"/>
      <c r="AA219" s="121"/>
      <c r="AB219" s="121"/>
      <c r="AC219" s="121"/>
      <c r="AD219" s="121"/>
      <c r="AE219" s="121"/>
      <c r="AF219" s="121"/>
      <c r="AG219" s="121"/>
    </row>
    <row r="220" spans="10:33" x14ac:dyDescent="0.2">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1"/>
    </row>
    <row r="221" spans="10:33" x14ac:dyDescent="0.2">
      <c r="J221" s="121"/>
      <c r="K221" s="121"/>
      <c r="L221" s="121"/>
      <c r="M221" s="121"/>
      <c r="N221" s="121"/>
      <c r="O221" s="121"/>
      <c r="P221" s="121"/>
      <c r="Q221" s="121"/>
      <c r="R221" s="121"/>
      <c r="S221" s="121"/>
      <c r="T221" s="121"/>
      <c r="U221" s="121"/>
      <c r="V221" s="121"/>
      <c r="W221" s="121"/>
      <c r="X221" s="121"/>
      <c r="Y221" s="121"/>
      <c r="Z221" s="121"/>
      <c r="AA221" s="121"/>
      <c r="AB221" s="121"/>
      <c r="AC221" s="121"/>
      <c r="AD221" s="121"/>
      <c r="AE221" s="121"/>
      <c r="AF221" s="121"/>
      <c r="AG221" s="121"/>
    </row>
    <row r="222" spans="10:33" x14ac:dyDescent="0.2">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row>
    <row r="223" spans="10:33" x14ac:dyDescent="0.2">
      <c r="J223" s="121"/>
      <c r="K223" s="121"/>
      <c r="L223" s="121"/>
      <c r="M223" s="121"/>
      <c r="N223" s="121"/>
      <c r="O223" s="121"/>
      <c r="P223" s="121"/>
      <c r="Q223" s="121"/>
      <c r="R223" s="121"/>
      <c r="S223" s="121"/>
      <c r="T223" s="121"/>
      <c r="U223" s="121"/>
      <c r="V223" s="121"/>
      <c r="W223" s="121"/>
      <c r="X223" s="121"/>
      <c r="Y223" s="121"/>
      <c r="Z223" s="121"/>
      <c r="AA223" s="121"/>
      <c r="AB223" s="121"/>
      <c r="AC223" s="121"/>
      <c r="AD223" s="121"/>
      <c r="AE223" s="121"/>
      <c r="AF223" s="121"/>
      <c r="AG223" s="121"/>
    </row>
    <row r="224" spans="10:33" x14ac:dyDescent="0.2">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c r="AG224" s="121"/>
    </row>
    <row r="225" spans="10:33" x14ac:dyDescent="0.2">
      <c r="J225" s="121"/>
      <c r="K225" s="121"/>
      <c r="L225" s="121"/>
      <c r="M225" s="121"/>
      <c r="N225" s="121"/>
      <c r="O225" s="121"/>
      <c r="P225" s="121"/>
      <c r="Q225" s="121"/>
      <c r="R225" s="121"/>
      <c r="S225" s="121"/>
      <c r="T225" s="121"/>
      <c r="U225" s="121"/>
      <c r="V225" s="121"/>
      <c r="W225" s="121"/>
      <c r="X225" s="121"/>
      <c r="Y225" s="121"/>
      <c r="Z225" s="121"/>
      <c r="AA225" s="121"/>
      <c r="AB225" s="121"/>
      <c r="AC225" s="121"/>
      <c r="AD225" s="121"/>
      <c r="AE225" s="121"/>
      <c r="AF225" s="121"/>
      <c r="AG225" s="121"/>
    </row>
    <row r="226" spans="10:33" x14ac:dyDescent="0.2">
      <c r="J226" s="121"/>
      <c r="K226" s="121"/>
      <c r="L226" s="121"/>
      <c r="M226" s="121"/>
      <c r="N226" s="121"/>
      <c r="O226" s="121"/>
      <c r="P226" s="121"/>
      <c r="Q226" s="121"/>
      <c r="R226" s="121"/>
      <c r="S226" s="121"/>
      <c r="T226" s="121"/>
      <c r="U226" s="121"/>
      <c r="V226" s="121"/>
      <c r="W226" s="121"/>
      <c r="X226" s="121"/>
      <c r="Y226" s="121"/>
      <c r="Z226" s="121"/>
      <c r="AA226" s="121"/>
      <c r="AB226" s="121"/>
      <c r="AC226" s="121"/>
      <c r="AD226" s="121"/>
      <c r="AE226" s="121"/>
      <c r="AF226" s="121"/>
      <c r="AG226" s="121"/>
    </row>
    <row r="227" spans="10:33" x14ac:dyDescent="0.2">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c r="AG227" s="121"/>
    </row>
    <row r="228" spans="10:33" x14ac:dyDescent="0.2">
      <c r="J228" s="121"/>
      <c r="K228" s="121"/>
      <c r="L228" s="121"/>
      <c r="M228" s="121"/>
      <c r="N228" s="121"/>
      <c r="O228" s="121"/>
      <c r="P228" s="121"/>
      <c r="Q228" s="121"/>
      <c r="R228" s="121"/>
      <c r="S228" s="121"/>
      <c r="T228" s="121"/>
      <c r="U228" s="121"/>
      <c r="V228" s="121"/>
      <c r="W228" s="121"/>
      <c r="X228" s="121"/>
      <c r="Y228" s="121"/>
      <c r="Z228" s="121"/>
      <c r="AA228" s="121"/>
      <c r="AB228" s="121"/>
      <c r="AC228" s="121"/>
      <c r="AD228" s="121"/>
      <c r="AE228" s="121"/>
      <c r="AF228" s="121"/>
      <c r="AG228" s="121"/>
    </row>
    <row r="229" spans="10:33" x14ac:dyDescent="0.2">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c r="AG229" s="121"/>
    </row>
    <row r="230" spans="10:33" x14ac:dyDescent="0.2">
      <c r="J230" s="121"/>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c r="AG230" s="121"/>
    </row>
    <row r="231" spans="10:33" x14ac:dyDescent="0.2">
      <c r="J231" s="121"/>
      <c r="K231" s="121"/>
      <c r="L231" s="121"/>
      <c r="M231" s="121"/>
      <c r="N231" s="121"/>
      <c r="O231" s="121"/>
      <c r="P231" s="121"/>
      <c r="Q231" s="121"/>
      <c r="R231" s="121"/>
      <c r="S231" s="121"/>
      <c r="T231" s="121"/>
      <c r="U231" s="121"/>
      <c r="V231" s="121"/>
      <c r="W231" s="121"/>
      <c r="X231" s="121"/>
      <c r="Y231" s="121"/>
      <c r="Z231" s="121"/>
      <c r="AA231" s="121"/>
      <c r="AB231" s="121"/>
      <c r="AC231" s="121"/>
      <c r="AD231" s="121"/>
      <c r="AE231" s="121"/>
      <c r="AF231" s="121"/>
      <c r="AG231" s="121"/>
    </row>
    <row r="232" spans="10:33" x14ac:dyDescent="0.2">
      <c r="J232" s="121"/>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c r="AG232" s="121"/>
    </row>
    <row r="233" spans="10:33" x14ac:dyDescent="0.2">
      <c r="J233" s="121"/>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c r="AG233" s="121"/>
    </row>
    <row r="234" spans="10:33" x14ac:dyDescent="0.2">
      <c r="J234" s="121"/>
      <c r="K234" s="121"/>
      <c r="L234" s="121"/>
      <c r="M234" s="121"/>
      <c r="N234" s="121"/>
      <c r="O234" s="121"/>
      <c r="P234" s="121"/>
      <c r="Q234" s="121"/>
      <c r="R234" s="121"/>
      <c r="S234" s="121"/>
      <c r="T234" s="121"/>
      <c r="U234" s="121"/>
      <c r="V234" s="121"/>
      <c r="W234" s="121"/>
      <c r="X234" s="121"/>
      <c r="Y234" s="121"/>
      <c r="Z234" s="121"/>
      <c r="AA234" s="121"/>
      <c r="AB234" s="121"/>
      <c r="AC234" s="121"/>
      <c r="AD234" s="121"/>
      <c r="AE234" s="121"/>
      <c r="AF234" s="121"/>
      <c r="AG234" s="121"/>
    </row>
    <row r="235" spans="10:33" x14ac:dyDescent="0.2">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1"/>
    </row>
    <row r="236" spans="10:33" x14ac:dyDescent="0.2">
      <c r="J236" s="121"/>
      <c r="K236" s="121"/>
      <c r="L236" s="121"/>
      <c r="M236" s="121"/>
      <c r="N236" s="121"/>
      <c r="O236" s="121"/>
      <c r="P236" s="121"/>
      <c r="Q236" s="121"/>
      <c r="R236" s="121"/>
      <c r="S236" s="121"/>
      <c r="T236" s="121"/>
      <c r="U236" s="121"/>
      <c r="V236" s="121"/>
      <c r="W236" s="121"/>
      <c r="X236" s="121"/>
      <c r="Y236" s="121"/>
      <c r="Z236" s="121"/>
      <c r="AA236" s="121"/>
      <c r="AB236" s="121"/>
      <c r="AC236" s="121"/>
      <c r="AD236" s="121"/>
      <c r="AE236" s="121"/>
      <c r="AF236" s="121"/>
      <c r="AG236" s="121"/>
    </row>
    <row r="237" spans="10:33" x14ac:dyDescent="0.2">
      <c r="J237" s="121"/>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c r="AG237" s="121"/>
    </row>
    <row r="238" spans="10:33" x14ac:dyDescent="0.2">
      <c r="J238" s="121"/>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c r="AG238" s="121"/>
    </row>
    <row r="239" spans="10:33" x14ac:dyDescent="0.2">
      <c r="J239" s="121"/>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c r="AG239" s="121"/>
    </row>
    <row r="240" spans="10:33" x14ac:dyDescent="0.2">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21"/>
      <c r="AG240" s="121"/>
    </row>
    <row r="241" spans="10:33" x14ac:dyDescent="0.2">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1"/>
    </row>
    <row r="242" spans="10:33" x14ac:dyDescent="0.2">
      <c r="J242" s="121"/>
      <c r="K242" s="121"/>
      <c r="L242" s="121"/>
      <c r="M242" s="121"/>
      <c r="N242" s="121"/>
      <c r="O242" s="121"/>
      <c r="P242" s="121"/>
      <c r="Q242" s="121"/>
      <c r="R242" s="121"/>
      <c r="S242" s="121"/>
      <c r="T242" s="121"/>
      <c r="U242" s="121"/>
      <c r="V242" s="121"/>
      <c r="W242" s="121"/>
      <c r="X242" s="121"/>
      <c r="Y242" s="121"/>
      <c r="Z242" s="121"/>
      <c r="AA242" s="121"/>
      <c r="AB242" s="121"/>
      <c r="AC242" s="121"/>
      <c r="AD242" s="121"/>
      <c r="AE242" s="121"/>
      <c r="AF242" s="121"/>
      <c r="AG242" s="121"/>
    </row>
    <row r="243" spans="10:33" x14ac:dyDescent="0.2">
      <c r="J243" s="121"/>
      <c r="K243" s="121"/>
      <c r="L243" s="121"/>
      <c r="M243" s="121"/>
      <c r="N243" s="121"/>
      <c r="O243" s="121"/>
      <c r="P243" s="121"/>
      <c r="Q243" s="121"/>
      <c r="R243" s="121"/>
      <c r="S243" s="121"/>
      <c r="T243" s="121"/>
      <c r="U243" s="121"/>
      <c r="V243" s="121"/>
      <c r="W243" s="121"/>
      <c r="X243" s="121"/>
      <c r="Y243" s="121"/>
      <c r="Z243" s="121"/>
      <c r="AA243" s="121"/>
      <c r="AB243" s="121"/>
      <c r="AC243" s="121"/>
      <c r="AD243" s="121"/>
      <c r="AE243" s="121"/>
      <c r="AF243" s="121"/>
      <c r="AG243" s="121"/>
    </row>
    <row r="244" spans="10:33" x14ac:dyDescent="0.2">
      <c r="J244" s="121"/>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c r="AG244" s="121"/>
    </row>
    <row r="245" spans="10:33" x14ac:dyDescent="0.2">
      <c r="J245" s="121"/>
      <c r="K245" s="121"/>
      <c r="L245" s="121"/>
      <c r="M245" s="121"/>
      <c r="N245" s="121"/>
      <c r="O245" s="121"/>
      <c r="P245" s="121"/>
      <c r="Q245" s="121"/>
      <c r="R245" s="121"/>
      <c r="S245" s="121"/>
      <c r="T245" s="121"/>
      <c r="U245" s="121"/>
      <c r="V245" s="121"/>
      <c r="W245" s="121"/>
      <c r="X245" s="121"/>
      <c r="Y245" s="121"/>
      <c r="Z245" s="121"/>
      <c r="AA245" s="121"/>
      <c r="AB245" s="121"/>
      <c r="AC245" s="121"/>
      <c r="AD245" s="121"/>
      <c r="AE245" s="121"/>
      <c r="AF245" s="121"/>
      <c r="AG245" s="121"/>
    </row>
    <row r="246" spans="10:33" x14ac:dyDescent="0.2">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1"/>
    </row>
    <row r="247" spans="10:33" x14ac:dyDescent="0.2">
      <c r="J247" s="121"/>
      <c r="K247" s="121"/>
      <c r="L247" s="121"/>
      <c r="M247" s="121"/>
      <c r="N247" s="121"/>
      <c r="O247" s="121"/>
      <c r="P247" s="121"/>
      <c r="Q247" s="121"/>
      <c r="R247" s="121"/>
      <c r="S247" s="121"/>
      <c r="T247" s="121"/>
      <c r="U247" s="121"/>
      <c r="V247" s="121"/>
      <c r="W247" s="121"/>
      <c r="X247" s="121"/>
      <c r="Y247" s="121"/>
      <c r="Z247" s="121"/>
      <c r="AA247" s="121"/>
      <c r="AB247" s="121"/>
      <c r="AC247" s="121"/>
      <c r="AD247" s="121"/>
      <c r="AE247" s="121"/>
      <c r="AF247" s="121"/>
      <c r="AG247" s="121"/>
    </row>
    <row r="248" spans="10:33" x14ac:dyDescent="0.2">
      <c r="J248" s="121"/>
      <c r="K248" s="121"/>
      <c r="L248" s="121"/>
      <c r="M248" s="121"/>
      <c r="N248" s="121"/>
      <c r="O248" s="121"/>
      <c r="P248" s="121"/>
      <c r="Q248" s="121"/>
      <c r="R248" s="121"/>
      <c r="S248" s="121"/>
      <c r="T248" s="121"/>
      <c r="U248" s="121"/>
      <c r="V248" s="121"/>
      <c r="W248" s="121"/>
      <c r="X248" s="121"/>
      <c r="Y248" s="121"/>
      <c r="Z248" s="121"/>
      <c r="AA248" s="121"/>
      <c r="AB248" s="121"/>
      <c r="AC248" s="121"/>
      <c r="AD248" s="121"/>
      <c r="AE248" s="121"/>
      <c r="AF248" s="121"/>
      <c r="AG248" s="121"/>
    </row>
    <row r="249" spans="10:33" x14ac:dyDescent="0.2">
      <c r="J249" s="121"/>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c r="AG249" s="121"/>
    </row>
    <row r="250" spans="10:33" x14ac:dyDescent="0.2">
      <c r="J250" s="121"/>
      <c r="K250" s="121"/>
      <c r="L250" s="121"/>
      <c r="M250" s="121"/>
      <c r="N250" s="121"/>
      <c r="O250" s="121"/>
      <c r="P250" s="121"/>
      <c r="Q250" s="121"/>
      <c r="R250" s="121"/>
      <c r="S250" s="121"/>
      <c r="T250" s="121"/>
      <c r="U250" s="121"/>
      <c r="V250" s="121"/>
      <c r="W250" s="121"/>
      <c r="X250" s="121"/>
      <c r="Y250" s="121"/>
      <c r="Z250" s="121"/>
      <c r="AA250" s="121"/>
      <c r="AB250" s="121"/>
      <c r="AC250" s="121"/>
      <c r="AD250" s="121"/>
      <c r="AE250" s="121"/>
      <c r="AF250" s="121"/>
      <c r="AG250" s="121"/>
    </row>
    <row r="251" spans="10:33" x14ac:dyDescent="0.2">
      <c r="J251" s="121"/>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c r="AG251" s="121"/>
    </row>
    <row r="252" spans="10:33" x14ac:dyDescent="0.2">
      <c r="J252" s="121"/>
      <c r="K252" s="121"/>
      <c r="L252" s="121"/>
      <c r="M252" s="121"/>
      <c r="N252" s="121"/>
      <c r="O252" s="121"/>
      <c r="P252" s="121"/>
      <c r="Q252" s="121"/>
      <c r="R252" s="121"/>
      <c r="S252" s="121"/>
      <c r="T252" s="121"/>
      <c r="U252" s="121"/>
      <c r="V252" s="121"/>
      <c r="W252" s="121"/>
      <c r="X252" s="121"/>
      <c r="Y252" s="121"/>
      <c r="Z252" s="121"/>
      <c r="AA252" s="121"/>
      <c r="AB252" s="121"/>
      <c r="AC252" s="121"/>
      <c r="AD252" s="121"/>
      <c r="AE252" s="121"/>
      <c r="AF252" s="121"/>
      <c r="AG252" s="121"/>
    </row>
    <row r="253" spans="10:33" x14ac:dyDescent="0.2">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c r="AG253" s="121"/>
    </row>
    <row r="254" spans="10:33" x14ac:dyDescent="0.2">
      <c r="J254" s="121"/>
      <c r="K254" s="121"/>
      <c r="L254" s="121"/>
      <c r="M254" s="121"/>
      <c r="N254" s="121"/>
      <c r="O254" s="121"/>
      <c r="P254" s="121"/>
      <c r="Q254" s="121"/>
      <c r="R254" s="121"/>
      <c r="S254" s="121"/>
      <c r="T254" s="121"/>
      <c r="U254" s="121"/>
      <c r="V254" s="121"/>
      <c r="W254" s="121"/>
      <c r="X254" s="121"/>
      <c r="Y254" s="121"/>
      <c r="Z254" s="121"/>
      <c r="AA254" s="121"/>
      <c r="AB254" s="121"/>
      <c r="AC254" s="121"/>
      <c r="AD254" s="121"/>
      <c r="AE254" s="121"/>
      <c r="AF254" s="121"/>
      <c r="AG254" s="121"/>
    </row>
    <row r="255" spans="10:33" x14ac:dyDescent="0.2">
      <c r="J255" s="121"/>
      <c r="K255" s="121"/>
      <c r="L255" s="121"/>
      <c r="M255" s="121"/>
      <c r="N255" s="121"/>
      <c r="O255" s="121"/>
      <c r="P255" s="121"/>
      <c r="Q255" s="121"/>
      <c r="R255" s="121"/>
      <c r="S255" s="121"/>
      <c r="T255" s="121"/>
      <c r="U255" s="121"/>
      <c r="V255" s="121"/>
      <c r="W255" s="121"/>
      <c r="X255" s="121"/>
      <c r="Y255" s="121"/>
      <c r="Z255" s="121"/>
      <c r="AA255" s="121"/>
      <c r="AB255" s="121"/>
      <c r="AC255" s="121"/>
      <c r="AD255" s="121"/>
      <c r="AE255" s="121"/>
      <c r="AF255" s="121"/>
      <c r="AG255" s="121"/>
    </row>
    <row r="256" spans="10:33" x14ac:dyDescent="0.2">
      <c r="J256" s="121"/>
      <c r="K256" s="121"/>
      <c r="L256" s="121"/>
      <c r="M256" s="121"/>
      <c r="N256" s="121"/>
      <c r="O256" s="121"/>
      <c r="P256" s="121"/>
      <c r="Q256" s="121"/>
      <c r="R256" s="121"/>
      <c r="S256" s="121"/>
      <c r="T256" s="121"/>
      <c r="U256" s="121"/>
      <c r="V256" s="121"/>
      <c r="W256" s="121"/>
      <c r="X256" s="121"/>
      <c r="Y256" s="121"/>
      <c r="Z256" s="121"/>
      <c r="AA256" s="121"/>
      <c r="AB256" s="121"/>
      <c r="AC256" s="121"/>
      <c r="AD256" s="121"/>
      <c r="AE256" s="121"/>
      <c r="AF256" s="121"/>
      <c r="AG256" s="121"/>
    </row>
    <row r="257" spans="10:33" x14ac:dyDescent="0.2">
      <c r="J257" s="121"/>
      <c r="K257" s="121"/>
      <c r="L257" s="121"/>
      <c r="M257" s="121"/>
      <c r="N257" s="121"/>
      <c r="O257" s="121"/>
      <c r="P257" s="121"/>
      <c r="Q257" s="121"/>
      <c r="R257" s="121"/>
      <c r="S257" s="121"/>
      <c r="T257" s="121"/>
      <c r="U257" s="121"/>
      <c r="V257" s="121"/>
      <c r="W257" s="121"/>
      <c r="X257" s="121"/>
      <c r="Y257" s="121"/>
      <c r="Z257" s="121"/>
      <c r="AA257" s="121"/>
      <c r="AB257" s="121"/>
      <c r="AC257" s="121"/>
      <c r="AD257" s="121"/>
      <c r="AE257" s="121"/>
      <c r="AF257" s="121"/>
      <c r="AG257" s="121"/>
    </row>
    <row r="258" spans="10:33" x14ac:dyDescent="0.2">
      <c r="J258" s="121"/>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c r="AG258" s="121"/>
    </row>
    <row r="259" spans="10:33" x14ac:dyDescent="0.2">
      <c r="J259" s="121"/>
      <c r="K259" s="121"/>
      <c r="L259" s="121"/>
      <c r="M259" s="121"/>
      <c r="N259" s="121"/>
      <c r="O259" s="121"/>
      <c r="P259" s="121"/>
      <c r="Q259" s="121"/>
      <c r="R259" s="121"/>
      <c r="S259" s="121"/>
      <c r="T259" s="121"/>
      <c r="U259" s="121"/>
      <c r="V259" s="121"/>
      <c r="W259" s="121"/>
      <c r="X259" s="121"/>
      <c r="Y259" s="121"/>
      <c r="Z259" s="121"/>
      <c r="AA259" s="121"/>
      <c r="AB259" s="121"/>
      <c r="AC259" s="121"/>
      <c r="AD259" s="121"/>
      <c r="AE259" s="121"/>
      <c r="AF259" s="121"/>
      <c r="AG259" s="121"/>
    </row>
    <row r="260" spans="10:33" x14ac:dyDescent="0.2">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c r="AG260" s="121"/>
    </row>
    <row r="261" spans="10:33" x14ac:dyDescent="0.2">
      <c r="J261" s="121"/>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c r="AG261" s="121"/>
    </row>
    <row r="262" spans="10:33" x14ac:dyDescent="0.2">
      <c r="J262" s="121"/>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c r="AG262" s="121"/>
    </row>
    <row r="263" spans="10:33" x14ac:dyDescent="0.2">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1"/>
    </row>
    <row r="264" spans="10:33" x14ac:dyDescent="0.2">
      <c r="J264" s="121"/>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c r="AG264" s="121"/>
    </row>
    <row r="265" spans="10:33" x14ac:dyDescent="0.2">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1"/>
    </row>
    <row r="266" spans="10:33" x14ac:dyDescent="0.2">
      <c r="J266" s="121"/>
      <c r="K266" s="121"/>
      <c r="L266" s="121"/>
      <c r="M266" s="121"/>
      <c r="N266" s="121"/>
      <c r="O266" s="121"/>
      <c r="P266" s="121"/>
      <c r="Q266" s="121"/>
      <c r="R266" s="121"/>
      <c r="S266" s="121"/>
      <c r="T266" s="121"/>
      <c r="U266" s="121"/>
      <c r="V266" s="121"/>
      <c r="W266" s="121"/>
      <c r="X266" s="121"/>
      <c r="Y266" s="121"/>
      <c r="Z266" s="121"/>
      <c r="AA266" s="121"/>
      <c r="AB266" s="121"/>
      <c r="AC266" s="121"/>
      <c r="AD266" s="121"/>
      <c r="AE266" s="121"/>
      <c r="AF266" s="121"/>
      <c r="AG266" s="121"/>
    </row>
    <row r="267" spans="10:33" x14ac:dyDescent="0.2">
      <c r="J267" s="121"/>
      <c r="K267" s="121"/>
      <c r="L267" s="121"/>
      <c r="M267" s="121"/>
      <c r="N267" s="121"/>
      <c r="O267" s="121"/>
      <c r="P267" s="121"/>
      <c r="Q267" s="121"/>
      <c r="R267" s="121"/>
      <c r="S267" s="121"/>
      <c r="T267" s="121"/>
      <c r="U267" s="121"/>
      <c r="V267" s="121"/>
      <c r="W267" s="121"/>
      <c r="X267" s="121"/>
      <c r="Y267" s="121"/>
      <c r="Z267" s="121"/>
      <c r="AA267" s="121"/>
      <c r="AB267" s="121"/>
      <c r="AC267" s="121"/>
      <c r="AD267" s="121"/>
      <c r="AE267" s="121"/>
      <c r="AF267" s="121"/>
      <c r="AG267" s="121"/>
    </row>
    <row r="268" spans="10:33" x14ac:dyDescent="0.2">
      <c r="J268" s="121"/>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c r="AG268" s="121"/>
    </row>
    <row r="269" spans="10:33" x14ac:dyDescent="0.2">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c r="AG269" s="121"/>
    </row>
    <row r="270" spans="10:33" x14ac:dyDescent="0.2">
      <c r="J270" s="121"/>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c r="AG270" s="121"/>
    </row>
    <row r="271" spans="10:33" x14ac:dyDescent="0.2">
      <c r="J271" s="121"/>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c r="AG271" s="121"/>
    </row>
    <row r="272" spans="10:33" x14ac:dyDescent="0.2">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row>
    <row r="273" spans="10:33" x14ac:dyDescent="0.2">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row>
    <row r="274" spans="10:33" x14ac:dyDescent="0.2">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row>
    <row r="275" spans="10:33" x14ac:dyDescent="0.2">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row>
    <row r="276" spans="10:33" x14ac:dyDescent="0.2">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row>
    <row r="277" spans="10:33" x14ac:dyDescent="0.2">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row>
    <row r="278" spans="10:33" x14ac:dyDescent="0.2">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row>
    <row r="279" spans="10:33" x14ac:dyDescent="0.2">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1"/>
    </row>
    <row r="280" spans="10:33" x14ac:dyDescent="0.2">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c r="AG280" s="121"/>
    </row>
    <row r="281" spans="10:33" x14ac:dyDescent="0.2">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c r="AG281" s="121"/>
    </row>
    <row r="282" spans="10:33" x14ac:dyDescent="0.2">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c r="AG282" s="121"/>
    </row>
    <row r="283" spans="10:33" x14ac:dyDescent="0.2">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row>
    <row r="284" spans="10:33" x14ac:dyDescent="0.2">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row>
    <row r="285" spans="10:33" x14ac:dyDescent="0.2">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c r="AG285" s="121"/>
    </row>
    <row r="286" spans="10:33" x14ac:dyDescent="0.2">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c r="AG286" s="121"/>
    </row>
    <row r="287" spans="10:33" x14ac:dyDescent="0.2">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c r="AG287" s="121"/>
    </row>
    <row r="288" spans="10:33" x14ac:dyDescent="0.2">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c r="AG288" s="121"/>
    </row>
    <row r="289" spans="10:33" x14ac:dyDescent="0.2">
      <c r="J289" s="121"/>
      <c r="K289" s="121"/>
      <c r="L289" s="121"/>
      <c r="M289" s="121"/>
      <c r="N289" s="121"/>
      <c r="O289" s="121"/>
      <c r="P289" s="121"/>
      <c r="Q289" s="121"/>
      <c r="R289" s="121"/>
      <c r="S289" s="121"/>
      <c r="T289" s="121"/>
      <c r="U289" s="121"/>
      <c r="V289" s="121"/>
      <c r="W289" s="121"/>
      <c r="X289" s="121"/>
      <c r="Y289" s="121"/>
      <c r="Z289" s="121"/>
      <c r="AA289" s="121"/>
      <c r="AB289" s="121"/>
      <c r="AC289" s="121"/>
      <c r="AD289" s="121"/>
      <c r="AE289" s="121"/>
      <c r="AF289" s="121"/>
      <c r="AG289" s="121"/>
    </row>
    <row r="290" spans="10:33" x14ac:dyDescent="0.2">
      <c r="J290" s="121"/>
      <c r="K290" s="121"/>
      <c r="L290" s="121"/>
      <c r="M290" s="121"/>
      <c r="N290" s="121"/>
      <c r="O290" s="121"/>
      <c r="P290" s="121"/>
      <c r="Q290" s="121"/>
      <c r="R290" s="121"/>
      <c r="S290" s="121"/>
      <c r="T290" s="121"/>
      <c r="U290" s="121"/>
      <c r="V290" s="121"/>
      <c r="W290" s="121"/>
      <c r="X290" s="121"/>
      <c r="Y290" s="121"/>
      <c r="Z290" s="121"/>
      <c r="AA290" s="121"/>
      <c r="AB290" s="121"/>
      <c r="AC290" s="121"/>
      <c r="AD290" s="121"/>
      <c r="AE290" s="121"/>
      <c r="AF290" s="121"/>
      <c r="AG290" s="121"/>
    </row>
    <row r="291" spans="10:33" x14ac:dyDescent="0.2">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1"/>
    </row>
    <row r="292" spans="10:33" x14ac:dyDescent="0.2">
      <c r="J292" s="121"/>
      <c r="K292" s="121"/>
      <c r="L292" s="121"/>
      <c r="M292" s="121"/>
      <c r="N292" s="121"/>
      <c r="O292" s="121"/>
      <c r="P292" s="121"/>
      <c r="Q292" s="121"/>
      <c r="R292" s="121"/>
      <c r="S292" s="121"/>
      <c r="T292" s="121"/>
      <c r="U292" s="121"/>
      <c r="V292" s="121"/>
      <c r="W292" s="121"/>
      <c r="X292" s="121"/>
      <c r="Y292" s="121"/>
      <c r="Z292" s="121"/>
      <c r="AA292" s="121"/>
      <c r="AB292" s="121"/>
      <c r="AC292" s="121"/>
      <c r="AD292" s="121"/>
      <c r="AE292" s="121"/>
      <c r="AF292" s="121"/>
      <c r="AG292" s="121"/>
    </row>
    <row r="293" spans="10:33" x14ac:dyDescent="0.2">
      <c r="J293" s="121"/>
      <c r="K293" s="121"/>
      <c r="L293" s="121"/>
      <c r="M293" s="121"/>
      <c r="N293" s="121"/>
      <c r="O293" s="121"/>
      <c r="P293" s="121"/>
      <c r="Q293" s="121"/>
      <c r="R293" s="121"/>
      <c r="S293" s="121"/>
      <c r="T293" s="121"/>
      <c r="U293" s="121"/>
      <c r="V293" s="121"/>
      <c r="W293" s="121"/>
      <c r="X293" s="121"/>
      <c r="Y293" s="121"/>
      <c r="Z293" s="121"/>
      <c r="AA293" s="121"/>
      <c r="AB293" s="121"/>
      <c r="AC293" s="121"/>
      <c r="AD293" s="121"/>
      <c r="AE293" s="121"/>
      <c r="AF293" s="121"/>
      <c r="AG293" s="121"/>
    </row>
    <row r="294" spans="10:33" x14ac:dyDescent="0.2">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1"/>
    </row>
    <row r="295" spans="10:33" x14ac:dyDescent="0.2">
      <c r="J295" s="121"/>
      <c r="K295" s="121"/>
      <c r="L295" s="121"/>
      <c r="M295" s="121"/>
      <c r="N295" s="121"/>
      <c r="O295" s="121"/>
      <c r="P295" s="121"/>
      <c r="Q295" s="121"/>
      <c r="R295" s="121"/>
      <c r="S295" s="121"/>
      <c r="T295" s="121"/>
      <c r="U295" s="121"/>
      <c r="V295" s="121"/>
      <c r="W295" s="121"/>
      <c r="X295" s="121"/>
      <c r="Y295" s="121"/>
      <c r="Z295" s="121"/>
      <c r="AA295" s="121"/>
      <c r="AB295" s="121"/>
      <c r="AC295" s="121"/>
      <c r="AD295" s="121"/>
      <c r="AE295" s="121"/>
      <c r="AF295" s="121"/>
      <c r="AG295" s="121"/>
    </row>
    <row r="296" spans="10:33" x14ac:dyDescent="0.2">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c r="AG296" s="121"/>
    </row>
    <row r="297" spans="10:33" x14ac:dyDescent="0.2">
      <c r="J297" s="121"/>
      <c r="K297" s="121"/>
      <c r="L297" s="121"/>
      <c r="M297" s="121"/>
      <c r="N297" s="121"/>
      <c r="O297" s="121"/>
      <c r="P297" s="121"/>
      <c r="Q297" s="121"/>
      <c r="R297" s="121"/>
      <c r="S297" s="121"/>
      <c r="T297" s="121"/>
      <c r="U297" s="121"/>
      <c r="V297" s="121"/>
      <c r="W297" s="121"/>
      <c r="X297" s="121"/>
      <c r="Y297" s="121"/>
      <c r="Z297" s="121"/>
      <c r="AA297" s="121"/>
      <c r="AB297" s="121"/>
      <c r="AC297" s="121"/>
      <c r="AD297" s="121"/>
      <c r="AE297" s="121"/>
      <c r="AF297" s="121"/>
      <c r="AG297" s="121"/>
    </row>
    <row r="298" spans="10:33" x14ac:dyDescent="0.2">
      <c r="J298" s="121"/>
      <c r="K298" s="121"/>
      <c r="L298" s="121"/>
      <c r="M298" s="121"/>
      <c r="N298" s="121"/>
      <c r="O298" s="121"/>
      <c r="P298" s="121"/>
      <c r="Q298" s="121"/>
      <c r="R298" s="121"/>
      <c r="S298" s="121"/>
      <c r="T298" s="121"/>
      <c r="U298" s="121"/>
      <c r="V298" s="121"/>
      <c r="W298" s="121"/>
      <c r="X298" s="121"/>
      <c r="Y298" s="121"/>
      <c r="Z298" s="121"/>
      <c r="AA298" s="121"/>
      <c r="AB298" s="121"/>
      <c r="AC298" s="121"/>
      <c r="AD298" s="121"/>
      <c r="AE298" s="121"/>
      <c r="AF298" s="121"/>
      <c r="AG298" s="121"/>
    </row>
    <row r="299" spans="10:33" x14ac:dyDescent="0.2">
      <c r="J299" s="121"/>
      <c r="K299" s="121"/>
      <c r="L299" s="121"/>
      <c r="M299" s="121"/>
      <c r="N299" s="121"/>
      <c r="O299" s="121"/>
      <c r="P299" s="121"/>
      <c r="Q299" s="121"/>
      <c r="R299" s="121"/>
      <c r="S299" s="121"/>
      <c r="T299" s="121"/>
      <c r="U299" s="121"/>
      <c r="V299" s="121"/>
      <c r="W299" s="121"/>
      <c r="X299" s="121"/>
      <c r="Y299" s="121"/>
      <c r="Z299" s="121"/>
      <c r="AA299" s="121"/>
      <c r="AB299" s="121"/>
      <c r="AC299" s="121"/>
      <c r="AD299" s="121"/>
      <c r="AE299" s="121"/>
      <c r="AF299" s="121"/>
      <c r="AG299" s="121"/>
    </row>
    <row r="300" spans="10:33" x14ac:dyDescent="0.2">
      <c r="J300" s="121"/>
      <c r="K300" s="121"/>
      <c r="L300" s="121"/>
      <c r="M300" s="121"/>
      <c r="N300" s="121"/>
      <c r="O300" s="121"/>
      <c r="P300" s="121"/>
      <c r="Q300" s="121"/>
      <c r="R300" s="121"/>
      <c r="S300" s="121"/>
      <c r="T300" s="121"/>
      <c r="U300" s="121"/>
      <c r="V300" s="121"/>
      <c r="W300" s="121"/>
      <c r="X300" s="121"/>
      <c r="Y300" s="121"/>
      <c r="Z300" s="121"/>
      <c r="AA300" s="121"/>
      <c r="AB300" s="121"/>
      <c r="AC300" s="121"/>
      <c r="AD300" s="121"/>
      <c r="AE300" s="121"/>
      <c r="AF300" s="121"/>
      <c r="AG300" s="121"/>
    </row>
    <row r="301" spans="10:33" x14ac:dyDescent="0.2">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1"/>
    </row>
    <row r="302" spans="10:33" x14ac:dyDescent="0.2">
      <c r="J302" s="121"/>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c r="AG302" s="121"/>
    </row>
    <row r="303" spans="10:33" x14ac:dyDescent="0.2">
      <c r="J303" s="121"/>
      <c r="K303" s="121"/>
      <c r="L303" s="121"/>
      <c r="M303" s="121"/>
      <c r="N303" s="121"/>
      <c r="O303" s="121"/>
      <c r="P303" s="121"/>
      <c r="Q303" s="121"/>
      <c r="R303" s="121"/>
      <c r="S303" s="121"/>
      <c r="T303" s="121"/>
      <c r="U303" s="121"/>
      <c r="V303" s="121"/>
      <c r="W303" s="121"/>
      <c r="X303" s="121"/>
      <c r="Y303" s="121"/>
      <c r="Z303" s="121"/>
      <c r="AA303" s="121"/>
      <c r="AB303" s="121"/>
      <c r="AC303" s="121"/>
      <c r="AD303" s="121"/>
      <c r="AE303" s="121"/>
      <c r="AF303" s="121"/>
      <c r="AG303" s="121"/>
    </row>
    <row r="304" spans="10:33" x14ac:dyDescent="0.2">
      <c r="J304" s="121"/>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c r="AG304" s="121"/>
    </row>
    <row r="305" spans="10:33" x14ac:dyDescent="0.2">
      <c r="J305" s="121"/>
      <c r="K305" s="121"/>
      <c r="L305" s="121"/>
      <c r="M305" s="121"/>
      <c r="N305" s="121"/>
      <c r="O305" s="121"/>
      <c r="P305" s="121"/>
      <c r="Q305" s="121"/>
      <c r="R305" s="121"/>
      <c r="S305" s="121"/>
      <c r="T305" s="121"/>
      <c r="U305" s="121"/>
      <c r="V305" s="121"/>
      <c r="W305" s="121"/>
      <c r="X305" s="121"/>
      <c r="Y305" s="121"/>
      <c r="Z305" s="121"/>
      <c r="AA305" s="121"/>
      <c r="AB305" s="121"/>
      <c r="AC305" s="121"/>
      <c r="AD305" s="121"/>
      <c r="AE305" s="121"/>
      <c r="AF305" s="121"/>
      <c r="AG305" s="121"/>
    </row>
    <row r="306" spans="10:33" x14ac:dyDescent="0.2">
      <c r="J306" s="121"/>
      <c r="K306" s="121"/>
      <c r="L306" s="121"/>
      <c r="M306" s="121"/>
      <c r="N306" s="121"/>
      <c r="O306" s="121"/>
      <c r="P306" s="121"/>
      <c r="Q306" s="121"/>
      <c r="R306" s="121"/>
      <c r="S306" s="121"/>
      <c r="T306" s="121"/>
      <c r="U306" s="121"/>
      <c r="V306" s="121"/>
      <c r="W306" s="121"/>
      <c r="X306" s="121"/>
      <c r="Y306" s="121"/>
      <c r="Z306" s="121"/>
      <c r="AA306" s="121"/>
      <c r="AB306" s="121"/>
      <c r="AC306" s="121"/>
      <c r="AD306" s="121"/>
      <c r="AE306" s="121"/>
      <c r="AF306" s="121"/>
      <c r="AG306" s="121"/>
    </row>
    <row r="307" spans="10:33" x14ac:dyDescent="0.2">
      <c r="J307" s="121"/>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c r="AG307" s="121"/>
    </row>
    <row r="308" spans="10:33" x14ac:dyDescent="0.2">
      <c r="J308" s="121"/>
      <c r="K308" s="121"/>
      <c r="L308" s="121"/>
      <c r="M308" s="121"/>
      <c r="N308" s="121"/>
      <c r="O308" s="121"/>
      <c r="P308" s="121"/>
      <c r="Q308" s="121"/>
      <c r="R308" s="121"/>
      <c r="S308" s="121"/>
      <c r="T308" s="121"/>
      <c r="U308" s="121"/>
      <c r="V308" s="121"/>
      <c r="W308" s="121"/>
      <c r="X308" s="121"/>
      <c r="Y308" s="121"/>
      <c r="Z308" s="121"/>
      <c r="AA308" s="121"/>
      <c r="AB308" s="121"/>
      <c r="AC308" s="121"/>
      <c r="AD308" s="121"/>
      <c r="AE308" s="121"/>
      <c r="AF308" s="121"/>
      <c r="AG308" s="121"/>
    </row>
    <row r="309" spans="10:33" x14ac:dyDescent="0.2">
      <c r="J309" s="121"/>
      <c r="K309" s="121"/>
      <c r="L309" s="121"/>
      <c r="M309" s="121"/>
      <c r="N309" s="121"/>
      <c r="O309" s="121"/>
      <c r="P309" s="121"/>
      <c r="Q309" s="121"/>
      <c r="R309" s="121"/>
      <c r="S309" s="121"/>
      <c r="T309" s="121"/>
      <c r="U309" s="121"/>
      <c r="V309" s="121"/>
      <c r="W309" s="121"/>
      <c r="X309" s="121"/>
      <c r="Y309" s="121"/>
      <c r="Z309" s="121"/>
      <c r="AA309" s="121"/>
      <c r="AB309" s="121"/>
      <c r="AC309" s="121"/>
      <c r="AD309" s="121"/>
      <c r="AE309" s="121"/>
      <c r="AF309" s="121"/>
      <c r="AG309" s="121"/>
    </row>
    <row r="310" spans="10:33" x14ac:dyDescent="0.2">
      <c r="J310" s="121"/>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121"/>
      <c r="AG310" s="121"/>
    </row>
    <row r="311" spans="10:33" x14ac:dyDescent="0.2">
      <c r="J311" s="121"/>
      <c r="K311" s="121"/>
      <c r="L311" s="121"/>
      <c r="M311" s="121"/>
      <c r="N311" s="121"/>
      <c r="O311" s="121"/>
      <c r="P311" s="121"/>
      <c r="Q311" s="121"/>
      <c r="R311" s="121"/>
      <c r="S311" s="121"/>
      <c r="T311" s="121"/>
      <c r="U311" s="121"/>
      <c r="V311" s="121"/>
      <c r="W311" s="121"/>
      <c r="X311" s="121"/>
      <c r="Y311" s="121"/>
      <c r="Z311" s="121"/>
      <c r="AA311" s="121"/>
      <c r="AB311" s="121"/>
      <c r="AC311" s="121"/>
      <c r="AD311" s="121"/>
      <c r="AE311" s="121"/>
      <c r="AF311" s="121"/>
      <c r="AG311" s="121"/>
    </row>
    <row r="312" spans="10:33" x14ac:dyDescent="0.2">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1"/>
    </row>
    <row r="313" spans="10:33" x14ac:dyDescent="0.2">
      <c r="J313" s="121"/>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c r="AG313" s="121"/>
    </row>
    <row r="314" spans="10:33" x14ac:dyDescent="0.2">
      <c r="J314" s="121"/>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c r="AG314" s="121"/>
    </row>
    <row r="315" spans="10:33" x14ac:dyDescent="0.2">
      <c r="J315" s="121"/>
      <c r="K315" s="121"/>
      <c r="L315" s="121"/>
      <c r="M315" s="121"/>
      <c r="N315" s="121"/>
      <c r="O315" s="121"/>
      <c r="P315" s="121"/>
      <c r="Q315" s="121"/>
      <c r="R315" s="121"/>
      <c r="S315" s="121"/>
      <c r="T315" s="121"/>
      <c r="U315" s="121"/>
      <c r="V315" s="121"/>
      <c r="W315" s="121"/>
      <c r="X315" s="121"/>
      <c r="Y315" s="121"/>
      <c r="Z315" s="121"/>
      <c r="AA315" s="121"/>
      <c r="AB315" s="121"/>
      <c r="AC315" s="121"/>
      <c r="AD315" s="121"/>
      <c r="AE315" s="121"/>
      <c r="AF315" s="121"/>
      <c r="AG315" s="121"/>
    </row>
    <row r="316" spans="10:33" x14ac:dyDescent="0.2">
      <c r="J316" s="121"/>
      <c r="K316" s="121"/>
      <c r="L316" s="121"/>
      <c r="M316" s="121"/>
      <c r="N316" s="121"/>
      <c r="O316" s="121"/>
      <c r="P316" s="121"/>
      <c r="Q316" s="121"/>
      <c r="R316" s="121"/>
      <c r="S316" s="121"/>
      <c r="T316" s="121"/>
      <c r="U316" s="121"/>
      <c r="V316" s="121"/>
      <c r="W316" s="121"/>
      <c r="X316" s="121"/>
      <c r="Y316" s="121"/>
      <c r="Z316" s="121"/>
      <c r="AA316" s="121"/>
      <c r="AB316" s="121"/>
      <c r="AC316" s="121"/>
      <c r="AD316" s="121"/>
      <c r="AE316" s="121"/>
      <c r="AF316" s="121"/>
      <c r="AG316" s="121"/>
    </row>
    <row r="317" spans="10:33" x14ac:dyDescent="0.2">
      <c r="J317" s="121"/>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121"/>
      <c r="AG317" s="121"/>
    </row>
    <row r="318" spans="10:33" x14ac:dyDescent="0.2">
      <c r="J318" s="121"/>
      <c r="K318" s="121"/>
      <c r="L318" s="121"/>
      <c r="M318" s="121"/>
      <c r="N318" s="121"/>
      <c r="O318" s="121"/>
      <c r="P318" s="121"/>
      <c r="Q318" s="121"/>
      <c r="R318" s="121"/>
      <c r="S318" s="121"/>
      <c r="T318" s="121"/>
      <c r="U318" s="121"/>
      <c r="V318" s="121"/>
      <c r="W318" s="121"/>
      <c r="X318" s="121"/>
      <c r="Y318" s="121"/>
      <c r="Z318" s="121"/>
      <c r="AA318" s="121"/>
      <c r="AB318" s="121"/>
      <c r="AC318" s="121"/>
      <c r="AD318" s="121"/>
      <c r="AE318" s="121"/>
      <c r="AF318" s="121"/>
      <c r="AG318" s="121"/>
    </row>
    <row r="319" spans="10:33" x14ac:dyDescent="0.2">
      <c r="J319" s="121"/>
      <c r="K319" s="121"/>
      <c r="L319" s="121"/>
      <c r="M319" s="121"/>
      <c r="N319" s="121"/>
      <c r="O319" s="121"/>
      <c r="P319" s="121"/>
      <c r="Q319" s="121"/>
      <c r="R319" s="121"/>
      <c r="S319" s="121"/>
      <c r="T319" s="121"/>
      <c r="U319" s="121"/>
      <c r="V319" s="121"/>
      <c r="W319" s="121"/>
      <c r="X319" s="121"/>
      <c r="Y319" s="121"/>
      <c r="Z319" s="121"/>
      <c r="AA319" s="121"/>
      <c r="AB319" s="121"/>
      <c r="AC319" s="121"/>
      <c r="AD319" s="121"/>
      <c r="AE319" s="121"/>
      <c r="AF319" s="121"/>
      <c r="AG319" s="121"/>
    </row>
    <row r="320" spans="10:33" x14ac:dyDescent="0.2">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c r="AG320" s="121"/>
    </row>
    <row r="321" spans="10:33" x14ac:dyDescent="0.2">
      <c r="J321" s="121"/>
      <c r="K321" s="121"/>
      <c r="L321" s="121"/>
      <c r="M321" s="121"/>
      <c r="N321" s="121"/>
      <c r="O321" s="121"/>
      <c r="P321" s="121"/>
      <c r="Q321" s="121"/>
      <c r="R321" s="121"/>
      <c r="S321" s="121"/>
      <c r="T321" s="121"/>
      <c r="U321" s="121"/>
      <c r="V321" s="121"/>
      <c r="W321" s="121"/>
      <c r="X321" s="121"/>
      <c r="Y321" s="121"/>
      <c r="Z321" s="121"/>
      <c r="AA321" s="121"/>
      <c r="AB321" s="121"/>
      <c r="AC321" s="121"/>
      <c r="AD321" s="121"/>
      <c r="AE321" s="121"/>
      <c r="AF321" s="121"/>
      <c r="AG321" s="121"/>
    </row>
    <row r="322" spans="10:33" x14ac:dyDescent="0.2">
      <c r="J322" s="121"/>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c r="AG322" s="121"/>
    </row>
    <row r="323" spans="10:33" x14ac:dyDescent="0.2">
      <c r="J323" s="121"/>
      <c r="K323" s="121"/>
      <c r="L323" s="121"/>
      <c r="M323" s="121"/>
      <c r="N323" s="121"/>
      <c r="O323" s="121"/>
      <c r="P323" s="121"/>
      <c r="Q323" s="121"/>
      <c r="R323" s="121"/>
      <c r="S323" s="121"/>
      <c r="T323" s="121"/>
      <c r="U323" s="121"/>
      <c r="V323" s="121"/>
      <c r="W323" s="121"/>
      <c r="X323" s="121"/>
      <c r="Y323" s="121"/>
      <c r="Z323" s="121"/>
      <c r="AA323" s="121"/>
      <c r="AB323" s="121"/>
      <c r="AC323" s="121"/>
      <c r="AD323" s="121"/>
      <c r="AE323" s="121"/>
      <c r="AF323" s="121"/>
      <c r="AG323" s="121"/>
    </row>
    <row r="324" spans="10:33" x14ac:dyDescent="0.2">
      <c r="J324" s="121"/>
      <c r="K324" s="121"/>
      <c r="L324" s="121"/>
      <c r="M324" s="121"/>
      <c r="N324" s="121"/>
      <c r="O324" s="121"/>
      <c r="P324" s="121"/>
      <c r="Q324" s="121"/>
      <c r="R324" s="121"/>
      <c r="S324" s="121"/>
      <c r="T324" s="121"/>
      <c r="U324" s="121"/>
      <c r="V324" s="121"/>
      <c r="W324" s="121"/>
      <c r="X324" s="121"/>
      <c r="Y324" s="121"/>
      <c r="Z324" s="121"/>
      <c r="AA324" s="121"/>
      <c r="AB324" s="121"/>
      <c r="AC324" s="121"/>
      <c r="AD324" s="121"/>
      <c r="AE324" s="121"/>
      <c r="AF324" s="121"/>
      <c r="AG324" s="121"/>
    </row>
    <row r="325" spans="10:33" x14ac:dyDescent="0.2">
      <c r="J325" s="121"/>
      <c r="K325" s="121"/>
      <c r="L325" s="121"/>
      <c r="M325" s="121"/>
      <c r="N325" s="121"/>
      <c r="O325" s="121"/>
      <c r="P325" s="121"/>
      <c r="Q325" s="121"/>
      <c r="R325" s="121"/>
      <c r="S325" s="121"/>
      <c r="T325" s="121"/>
      <c r="U325" s="121"/>
      <c r="V325" s="121"/>
      <c r="W325" s="121"/>
      <c r="X325" s="121"/>
      <c r="Y325" s="121"/>
      <c r="Z325" s="121"/>
      <c r="AA325" s="121"/>
      <c r="AB325" s="121"/>
      <c r="AC325" s="121"/>
      <c r="AD325" s="121"/>
      <c r="AE325" s="121"/>
      <c r="AF325" s="121"/>
      <c r="AG325" s="121"/>
    </row>
    <row r="326" spans="10:33" x14ac:dyDescent="0.2">
      <c r="J326" s="121"/>
      <c r="K326" s="121"/>
      <c r="L326" s="121"/>
      <c r="M326" s="121"/>
      <c r="N326" s="121"/>
      <c r="O326" s="121"/>
      <c r="P326" s="121"/>
      <c r="Q326" s="121"/>
      <c r="R326" s="121"/>
      <c r="S326" s="121"/>
      <c r="T326" s="121"/>
      <c r="U326" s="121"/>
      <c r="V326" s="121"/>
      <c r="W326" s="121"/>
      <c r="X326" s="121"/>
      <c r="Y326" s="121"/>
      <c r="Z326" s="121"/>
      <c r="AA326" s="121"/>
      <c r="AB326" s="121"/>
      <c r="AC326" s="121"/>
      <c r="AD326" s="121"/>
      <c r="AE326" s="121"/>
      <c r="AF326" s="121"/>
      <c r="AG326" s="121"/>
    </row>
    <row r="327" spans="10:33" x14ac:dyDescent="0.2">
      <c r="J327" s="121"/>
      <c r="K327" s="121"/>
      <c r="L327" s="121"/>
      <c r="M327" s="121"/>
      <c r="N327" s="121"/>
      <c r="O327" s="121"/>
      <c r="P327" s="121"/>
      <c r="Q327" s="121"/>
      <c r="R327" s="121"/>
      <c r="S327" s="121"/>
      <c r="T327" s="121"/>
      <c r="U327" s="121"/>
      <c r="V327" s="121"/>
      <c r="W327" s="121"/>
      <c r="X327" s="121"/>
      <c r="Y327" s="121"/>
      <c r="Z327" s="121"/>
      <c r="AA327" s="121"/>
      <c r="AB327" s="121"/>
      <c r="AC327" s="121"/>
      <c r="AD327" s="121"/>
      <c r="AE327" s="121"/>
      <c r="AF327" s="121"/>
      <c r="AG327" s="121"/>
    </row>
    <row r="328" spans="10:33" x14ac:dyDescent="0.2">
      <c r="J328" s="121"/>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c r="AG328" s="121"/>
    </row>
    <row r="329" spans="10:33" x14ac:dyDescent="0.2">
      <c r="J329" s="121"/>
      <c r="K329" s="121"/>
      <c r="L329" s="121"/>
      <c r="M329" s="121"/>
      <c r="N329" s="121"/>
      <c r="O329" s="121"/>
      <c r="P329" s="121"/>
      <c r="Q329" s="121"/>
      <c r="R329" s="121"/>
      <c r="S329" s="121"/>
      <c r="T329" s="121"/>
      <c r="U329" s="121"/>
      <c r="V329" s="121"/>
      <c r="W329" s="121"/>
      <c r="X329" s="121"/>
      <c r="Y329" s="121"/>
      <c r="Z329" s="121"/>
      <c r="AA329" s="121"/>
      <c r="AB329" s="121"/>
      <c r="AC329" s="121"/>
      <c r="AD329" s="121"/>
      <c r="AE329" s="121"/>
      <c r="AF329" s="121"/>
      <c r="AG329" s="121"/>
    </row>
    <row r="330" spans="10:33" x14ac:dyDescent="0.2">
      <c r="J330" s="121"/>
      <c r="K330" s="121"/>
      <c r="L330" s="121"/>
      <c r="M330" s="121"/>
      <c r="N330" s="121"/>
      <c r="O330" s="121"/>
      <c r="P330" s="121"/>
      <c r="Q330" s="121"/>
      <c r="R330" s="121"/>
      <c r="S330" s="121"/>
      <c r="T330" s="121"/>
      <c r="U330" s="121"/>
      <c r="V330" s="121"/>
      <c r="W330" s="121"/>
      <c r="X330" s="121"/>
      <c r="Y330" s="121"/>
      <c r="Z330" s="121"/>
      <c r="AA330" s="121"/>
      <c r="AB330" s="121"/>
      <c r="AC330" s="121"/>
      <c r="AD330" s="121"/>
      <c r="AE330" s="121"/>
      <c r="AF330" s="121"/>
      <c r="AG330" s="121"/>
    </row>
    <row r="331" spans="10:33" x14ac:dyDescent="0.2">
      <c r="J331" s="121"/>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c r="AG331" s="121"/>
    </row>
    <row r="332" spans="10:33" x14ac:dyDescent="0.2">
      <c r="J332" s="121"/>
      <c r="K332" s="121"/>
      <c r="L332" s="121"/>
      <c r="M332" s="121"/>
      <c r="N332" s="121"/>
      <c r="O332" s="121"/>
      <c r="P332" s="121"/>
      <c r="Q332" s="121"/>
      <c r="R332" s="121"/>
      <c r="S332" s="121"/>
      <c r="T332" s="121"/>
      <c r="U332" s="121"/>
      <c r="V332" s="121"/>
      <c r="W332" s="121"/>
      <c r="X332" s="121"/>
      <c r="Y332" s="121"/>
      <c r="Z332" s="121"/>
      <c r="AA332" s="121"/>
      <c r="AB332" s="121"/>
      <c r="AC332" s="121"/>
      <c r="AD332" s="121"/>
      <c r="AE332" s="121"/>
      <c r="AF332" s="121"/>
      <c r="AG332" s="121"/>
    </row>
    <row r="333" spans="10:33" x14ac:dyDescent="0.2">
      <c r="J333" s="121"/>
      <c r="K333" s="121"/>
      <c r="L333" s="121"/>
      <c r="M333" s="121"/>
      <c r="N333" s="121"/>
      <c r="O333" s="121"/>
      <c r="P333" s="121"/>
      <c r="Q333" s="121"/>
      <c r="R333" s="121"/>
      <c r="S333" s="121"/>
      <c r="T333" s="121"/>
      <c r="U333" s="121"/>
      <c r="V333" s="121"/>
      <c r="W333" s="121"/>
      <c r="X333" s="121"/>
      <c r="Y333" s="121"/>
      <c r="Z333" s="121"/>
      <c r="AA333" s="121"/>
      <c r="AB333" s="121"/>
      <c r="AC333" s="121"/>
      <c r="AD333" s="121"/>
      <c r="AE333" s="121"/>
      <c r="AF333" s="121"/>
      <c r="AG333" s="121"/>
    </row>
    <row r="334" spans="10:33" x14ac:dyDescent="0.2">
      <c r="J334" s="121"/>
      <c r="K334" s="121"/>
      <c r="L334" s="121"/>
      <c r="M334" s="121"/>
      <c r="N334" s="121"/>
      <c r="O334" s="121"/>
      <c r="P334" s="121"/>
      <c r="Q334" s="121"/>
      <c r="R334" s="121"/>
      <c r="S334" s="121"/>
      <c r="T334" s="121"/>
      <c r="U334" s="121"/>
      <c r="V334" s="121"/>
      <c r="W334" s="121"/>
      <c r="X334" s="121"/>
      <c r="Y334" s="121"/>
      <c r="Z334" s="121"/>
      <c r="AA334" s="121"/>
      <c r="AB334" s="121"/>
      <c r="AC334" s="121"/>
      <c r="AD334" s="121"/>
      <c r="AE334" s="121"/>
      <c r="AF334" s="121"/>
      <c r="AG334" s="121"/>
    </row>
    <row r="335" spans="10:33" x14ac:dyDescent="0.2">
      <c r="J335" s="121"/>
      <c r="K335" s="121"/>
      <c r="L335" s="121"/>
      <c r="M335" s="121"/>
      <c r="N335" s="121"/>
      <c r="O335" s="121"/>
      <c r="P335" s="121"/>
      <c r="Q335" s="121"/>
      <c r="R335" s="121"/>
      <c r="S335" s="121"/>
      <c r="T335" s="121"/>
      <c r="U335" s="121"/>
      <c r="V335" s="121"/>
      <c r="W335" s="121"/>
      <c r="X335" s="121"/>
      <c r="Y335" s="121"/>
      <c r="Z335" s="121"/>
      <c r="AA335" s="121"/>
      <c r="AB335" s="121"/>
      <c r="AC335" s="121"/>
      <c r="AD335" s="121"/>
      <c r="AE335" s="121"/>
      <c r="AF335" s="121"/>
      <c r="AG335" s="121"/>
    </row>
    <row r="336" spans="10:33" x14ac:dyDescent="0.2">
      <c r="J336" s="121"/>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c r="AG336" s="121"/>
    </row>
    <row r="337" spans="10:33" x14ac:dyDescent="0.2">
      <c r="J337" s="121"/>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c r="AG337" s="121"/>
    </row>
    <row r="338" spans="10:33" x14ac:dyDescent="0.2">
      <c r="J338" s="121"/>
      <c r="K338" s="121"/>
      <c r="L338" s="121"/>
      <c r="M338" s="121"/>
      <c r="N338" s="121"/>
      <c r="O338" s="121"/>
      <c r="P338" s="121"/>
      <c r="Q338" s="121"/>
      <c r="R338" s="121"/>
      <c r="S338" s="121"/>
      <c r="T338" s="121"/>
      <c r="U338" s="121"/>
      <c r="V338" s="121"/>
      <c r="W338" s="121"/>
      <c r="X338" s="121"/>
      <c r="Y338" s="121"/>
      <c r="Z338" s="121"/>
      <c r="AA338" s="121"/>
      <c r="AB338" s="121"/>
      <c r="AC338" s="121"/>
      <c r="AD338" s="121"/>
      <c r="AE338" s="121"/>
      <c r="AF338" s="121"/>
      <c r="AG338" s="121"/>
    </row>
    <row r="339" spans="10:33" x14ac:dyDescent="0.2">
      <c r="J339" s="121"/>
      <c r="K339" s="121"/>
      <c r="L339" s="121"/>
      <c r="M339" s="121"/>
      <c r="N339" s="121"/>
      <c r="O339" s="121"/>
      <c r="P339" s="121"/>
      <c r="Q339" s="121"/>
      <c r="R339" s="121"/>
      <c r="S339" s="121"/>
      <c r="T339" s="121"/>
      <c r="U339" s="121"/>
      <c r="V339" s="121"/>
      <c r="W339" s="121"/>
      <c r="X339" s="121"/>
      <c r="Y339" s="121"/>
      <c r="Z339" s="121"/>
      <c r="AA339" s="121"/>
      <c r="AB339" s="121"/>
      <c r="AC339" s="121"/>
      <c r="AD339" s="121"/>
      <c r="AE339" s="121"/>
      <c r="AF339" s="121"/>
      <c r="AG339" s="121"/>
    </row>
    <row r="340" spans="10:33" x14ac:dyDescent="0.2">
      <c r="J340" s="121"/>
      <c r="K340" s="121"/>
      <c r="L340" s="121"/>
      <c r="M340" s="121"/>
      <c r="N340" s="121"/>
      <c r="O340" s="121"/>
      <c r="P340" s="121"/>
      <c r="Q340" s="121"/>
      <c r="R340" s="121"/>
      <c r="S340" s="121"/>
      <c r="T340" s="121"/>
      <c r="U340" s="121"/>
      <c r="V340" s="121"/>
      <c r="W340" s="121"/>
      <c r="X340" s="121"/>
      <c r="Y340" s="121"/>
      <c r="Z340" s="121"/>
      <c r="AA340" s="121"/>
      <c r="AB340" s="121"/>
      <c r="AC340" s="121"/>
      <c r="AD340" s="121"/>
      <c r="AE340" s="121"/>
      <c r="AF340" s="121"/>
      <c r="AG340" s="121"/>
    </row>
    <row r="341" spans="10:33" x14ac:dyDescent="0.2">
      <c r="J341" s="121"/>
      <c r="K341" s="121"/>
      <c r="L341" s="121"/>
      <c r="M341" s="121"/>
      <c r="N341" s="121"/>
      <c r="O341" s="121"/>
      <c r="P341" s="121"/>
      <c r="Q341" s="121"/>
      <c r="R341" s="121"/>
      <c r="S341" s="121"/>
      <c r="T341" s="121"/>
      <c r="U341" s="121"/>
      <c r="V341" s="121"/>
      <c r="W341" s="121"/>
      <c r="X341" s="121"/>
      <c r="Y341" s="121"/>
      <c r="Z341" s="121"/>
      <c r="AA341" s="121"/>
      <c r="AB341" s="121"/>
      <c r="AC341" s="121"/>
      <c r="AD341" s="121"/>
      <c r="AE341" s="121"/>
      <c r="AF341" s="121"/>
      <c r="AG341" s="121"/>
    </row>
    <row r="342" spans="10:33" x14ac:dyDescent="0.2">
      <c r="J342" s="121"/>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c r="AG342" s="121"/>
    </row>
    <row r="343" spans="10:33" x14ac:dyDescent="0.2">
      <c r="J343" s="121"/>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c r="AG343" s="121"/>
    </row>
    <row r="344" spans="10:33" x14ac:dyDescent="0.2">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row>
    <row r="345" spans="10:33" x14ac:dyDescent="0.2">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c r="AG345" s="121"/>
    </row>
    <row r="346" spans="10:33" x14ac:dyDescent="0.2">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c r="AG346" s="121"/>
    </row>
    <row r="347" spans="10:33" x14ac:dyDescent="0.2">
      <c r="J347" s="121"/>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c r="AG347" s="121"/>
    </row>
    <row r="348" spans="10:33" x14ac:dyDescent="0.2">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c r="AG348" s="121"/>
    </row>
    <row r="349" spans="10:33" x14ac:dyDescent="0.2">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row>
    <row r="350" spans="10:33" x14ac:dyDescent="0.2">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c r="AG350" s="121"/>
    </row>
    <row r="351" spans="10:33" x14ac:dyDescent="0.2">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row>
    <row r="352" spans="10:33" x14ac:dyDescent="0.2">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row>
    <row r="353" spans="10:33" x14ac:dyDescent="0.2">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row>
    <row r="354" spans="10:33" x14ac:dyDescent="0.2">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1"/>
    </row>
    <row r="355" spans="10:33" x14ac:dyDescent="0.2">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c r="AG355" s="121"/>
    </row>
    <row r="356" spans="10:33" x14ac:dyDescent="0.2">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1"/>
    </row>
    <row r="357" spans="10:33" x14ac:dyDescent="0.2">
      <c r="J357" s="121"/>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c r="AG357" s="121"/>
    </row>
    <row r="358" spans="10:33" x14ac:dyDescent="0.2">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1"/>
    </row>
    <row r="359" spans="10:33" x14ac:dyDescent="0.2">
      <c r="J359" s="121"/>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c r="AG359" s="121"/>
    </row>
    <row r="360" spans="10:33" x14ac:dyDescent="0.2">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1"/>
    </row>
    <row r="361" spans="10:33" x14ac:dyDescent="0.2">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1"/>
    </row>
    <row r="362" spans="10:33" x14ac:dyDescent="0.2">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1"/>
    </row>
    <row r="363" spans="10:33" x14ac:dyDescent="0.2">
      <c r="J363" s="121"/>
      <c r="K363" s="121"/>
      <c r="L363" s="121"/>
      <c r="M363" s="121"/>
      <c r="N363" s="121"/>
      <c r="O363" s="121"/>
      <c r="P363" s="121"/>
      <c r="Q363" s="121"/>
      <c r="R363" s="121"/>
      <c r="S363" s="121"/>
      <c r="T363" s="121"/>
      <c r="U363" s="121"/>
      <c r="V363" s="121"/>
      <c r="W363" s="121"/>
      <c r="X363" s="121"/>
      <c r="Y363" s="121"/>
      <c r="Z363" s="121"/>
      <c r="AA363" s="121"/>
      <c r="AB363" s="121"/>
      <c r="AC363" s="121"/>
      <c r="AD363" s="121"/>
      <c r="AE363" s="121"/>
      <c r="AF363" s="121"/>
      <c r="AG363" s="121"/>
    </row>
    <row r="364" spans="10:33" x14ac:dyDescent="0.2">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c r="AG364" s="121"/>
    </row>
    <row r="365" spans="10:33" x14ac:dyDescent="0.2">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c r="AG365" s="121"/>
    </row>
    <row r="366" spans="10:33" x14ac:dyDescent="0.2">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c r="AG366" s="121"/>
    </row>
    <row r="367" spans="10:33" x14ac:dyDescent="0.2">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c r="AG367" s="121"/>
    </row>
    <row r="368" spans="10:33" x14ac:dyDescent="0.2">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c r="AG368" s="121"/>
    </row>
    <row r="369" spans="10:33" x14ac:dyDescent="0.2">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1"/>
    </row>
    <row r="370" spans="10:33" x14ac:dyDescent="0.2">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c r="AG370" s="121"/>
    </row>
    <row r="371" spans="10:33" x14ac:dyDescent="0.2">
      <c r="J371" s="121"/>
      <c r="K371" s="121"/>
      <c r="L371" s="121"/>
      <c r="M371" s="121"/>
      <c r="N371" s="121"/>
      <c r="O371" s="121"/>
      <c r="P371" s="121"/>
      <c r="Q371" s="121"/>
      <c r="R371" s="121"/>
      <c r="S371" s="121"/>
      <c r="T371" s="121"/>
      <c r="U371" s="121"/>
      <c r="V371" s="121"/>
      <c r="W371" s="121"/>
      <c r="X371" s="121"/>
      <c r="Y371" s="121"/>
      <c r="Z371" s="121"/>
      <c r="AA371" s="121"/>
      <c r="AB371" s="121"/>
      <c r="AC371" s="121"/>
      <c r="AD371" s="121"/>
      <c r="AE371" s="121"/>
      <c r="AF371" s="121"/>
      <c r="AG371" s="121"/>
    </row>
    <row r="372" spans="10:33" x14ac:dyDescent="0.2">
      <c r="J372" s="121"/>
      <c r="K372" s="121"/>
      <c r="L372" s="121"/>
      <c r="M372" s="121"/>
      <c r="N372" s="121"/>
      <c r="O372" s="121"/>
      <c r="P372" s="121"/>
      <c r="Q372" s="121"/>
      <c r="R372" s="121"/>
      <c r="S372" s="121"/>
      <c r="T372" s="121"/>
      <c r="U372" s="121"/>
      <c r="V372" s="121"/>
      <c r="W372" s="121"/>
      <c r="X372" s="121"/>
      <c r="Y372" s="121"/>
      <c r="Z372" s="121"/>
      <c r="AA372" s="121"/>
      <c r="AB372" s="121"/>
      <c r="AC372" s="121"/>
      <c r="AD372" s="121"/>
      <c r="AE372" s="121"/>
      <c r="AF372" s="121"/>
      <c r="AG372" s="121"/>
    </row>
    <row r="373" spans="10:33" x14ac:dyDescent="0.2">
      <c r="J373" s="121"/>
      <c r="K373" s="121"/>
      <c r="L373" s="121"/>
      <c r="M373" s="121"/>
      <c r="N373" s="121"/>
      <c r="O373" s="121"/>
      <c r="P373" s="121"/>
      <c r="Q373" s="121"/>
      <c r="R373" s="121"/>
      <c r="S373" s="121"/>
      <c r="T373" s="121"/>
      <c r="U373" s="121"/>
      <c r="V373" s="121"/>
      <c r="W373" s="121"/>
      <c r="X373" s="121"/>
      <c r="Y373" s="121"/>
      <c r="Z373" s="121"/>
      <c r="AA373" s="121"/>
      <c r="AB373" s="121"/>
      <c r="AC373" s="121"/>
      <c r="AD373" s="121"/>
      <c r="AE373" s="121"/>
      <c r="AF373" s="121"/>
      <c r="AG373" s="121"/>
    </row>
    <row r="374" spans="10:33" x14ac:dyDescent="0.2">
      <c r="J374" s="121"/>
      <c r="K374" s="121"/>
      <c r="L374" s="121"/>
      <c r="M374" s="121"/>
      <c r="N374" s="121"/>
      <c r="O374" s="121"/>
      <c r="P374" s="121"/>
      <c r="Q374" s="121"/>
      <c r="R374" s="121"/>
      <c r="S374" s="121"/>
      <c r="T374" s="121"/>
      <c r="U374" s="121"/>
      <c r="V374" s="121"/>
      <c r="W374" s="121"/>
      <c r="X374" s="121"/>
      <c r="Y374" s="121"/>
      <c r="Z374" s="121"/>
      <c r="AA374" s="121"/>
      <c r="AB374" s="121"/>
      <c r="AC374" s="121"/>
      <c r="AD374" s="121"/>
      <c r="AE374" s="121"/>
      <c r="AF374" s="121"/>
      <c r="AG374" s="121"/>
    </row>
    <row r="375" spans="10:33" x14ac:dyDescent="0.2">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c r="AG375" s="121"/>
    </row>
    <row r="376" spans="10:33" x14ac:dyDescent="0.2">
      <c r="J376" s="121"/>
      <c r="K376" s="121"/>
      <c r="L376" s="121"/>
      <c r="M376" s="121"/>
      <c r="N376" s="121"/>
      <c r="O376" s="121"/>
      <c r="P376" s="121"/>
      <c r="Q376" s="121"/>
      <c r="R376" s="121"/>
      <c r="S376" s="121"/>
      <c r="T376" s="121"/>
      <c r="U376" s="121"/>
      <c r="V376" s="121"/>
      <c r="W376" s="121"/>
      <c r="X376" s="121"/>
      <c r="Y376" s="121"/>
      <c r="Z376" s="121"/>
      <c r="AA376" s="121"/>
      <c r="AB376" s="121"/>
      <c r="AC376" s="121"/>
      <c r="AD376" s="121"/>
      <c r="AE376" s="121"/>
      <c r="AF376" s="121"/>
      <c r="AG376" s="121"/>
    </row>
    <row r="377" spans="10:33" x14ac:dyDescent="0.2">
      <c r="J377" s="121"/>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c r="AG377" s="121"/>
    </row>
    <row r="378" spans="10:33" x14ac:dyDescent="0.2">
      <c r="J378" s="121"/>
      <c r="K378" s="121"/>
      <c r="L378" s="121"/>
      <c r="M378" s="121"/>
      <c r="N378" s="121"/>
      <c r="O378" s="121"/>
      <c r="P378" s="121"/>
      <c r="Q378" s="121"/>
      <c r="R378" s="121"/>
      <c r="S378" s="121"/>
      <c r="T378" s="121"/>
      <c r="U378" s="121"/>
      <c r="V378" s="121"/>
      <c r="W378" s="121"/>
      <c r="X378" s="121"/>
      <c r="Y378" s="121"/>
      <c r="Z378" s="121"/>
      <c r="AA378" s="121"/>
      <c r="AB378" s="121"/>
      <c r="AC378" s="121"/>
      <c r="AD378" s="121"/>
      <c r="AE378" s="121"/>
      <c r="AF378" s="121"/>
      <c r="AG378" s="121"/>
    </row>
    <row r="379" spans="10:33" x14ac:dyDescent="0.2">
      <c r="J379" s="121"/>
      <c r="K379" s="121"/>
      <c r="L379" s="121"/>
      <c r="M379" s="121"/>
      <c r="N379" s="121"/>
      <c r="O379" s="121"/>
      <c r="P379" s="121"/>
      <c r="Q379" s="121"/>
      <c r="R379" s="121"/>
      <c r="S379" s="121"/>
      <c r="T379" s="121"/>
      <c r="U379" s="121"/>
      <c r="V379" s="121"/>
      <c r="W379" s="121"/>
      <c r="X379" s="121"/>
      <c r="Y379" s="121"/>
      <c r="Z379" s="121"/>
      <c r="AA379" s="121"/>
      <c r="AB379" s="121"/>
      <c r="AC379" s="121"/>
      <c r="AD379" s="121"/>
      <c r="AE379" s="121"/>
      <c r="AF379" s="121"/>
      <c r="AG379" s="121"/>
    </row>
    <row r="380" spans="10:33" x14ac:dyDescent="0.2">
      <c r="J380" s="121"/>
      <c r="K380" s="121"/>
      <c r="L380" s="121"/>
      <c r="M380" s="121"/>
      <c r="N380" s="121"/>
      <c r="O380" s="121"/>
      <c r="P380" s="121"/>
      <c r="Q380" s="121"/>
      <c r="R380" s="121"/>
      <c r="S380" s="121"/>
      <c r="T380" s="121"/>
      <c r="U380" s="121"/>
      <c r="V380" s="121"/>
      <c r="W380" s="121"/>
      <c r="X380" s="121"/>
      <c r="Y380" s="121"/>
      <c r="Z380" s="121"/>
      <c r="AA380" s="121"/>
      <c r="AB380" s="121"/>
      <c r="AC380" s="121"/>
      <c r="AD380" s="121"/>
      <c r="AE380" s="121"/>
      <c r="AF380" s="121"/>
      <c r="AG380" s="121"/>
    </row>
    <row r="381" spans="10:33" x14ac:dyDescent="0.2">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1"/>
    </row>
    <row r="382" spans="10:33" x14ac:dyDescent="0.2">
      <c r="J382" s="121"/>
      <c r="K382" s="121"/>
      <c r="L382" s="121"/>
      <c r="M382" s="121"/>
      <c r="N382" s="121"/>
      <c r="O382" s="121"/>
      <c r="P382" s="121"/>
      <c r="Q382" s="121"/>
      <c r="R382" s="121"/>
      <c r="S382" s="121"/>
      <c r="T382" s="121"/>
      <c r="U382" s="121"/>
      <c r="V382" s="121"/>
      <c r="W382" s="121"/>
      <c r="X382" s="121"/>
      <c r="Y382" s="121"/>
      <c r="Z382" s="121"/>
      <c r="AA382" s="121"/>
      <c r="AB382" s="121"/>
      <c r="AC382" s="121"/>
      <c r="AD382" s="121"/>
      <c r="AE382" s="121"/>
      <c r="AF382" s="121"/>
      <c r="AG382" s="121"/>
    </row>
    <row r="383" spans="10:33" x14ac:dyDescent="0.2">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1"/>
    </row>
    <row r="384" spans="10:33" x14ac:dyDescent="0.2">
      <c r="J384" s="121"/>
      <c r="K384" s="121"/>
      <c r="L384" s="121"/>
      <c r="M384" s="121"/>
      <c r="N384" s="121"/>
      <c r="O384" s="121"/>
      <c r="P384" s="121"/>
      <c r="Q384" s="121"/>
      <c r="R384" s="121"/>
      <c r="S384" s="121"/>
      <c r="T384" s="121"/>
      <c r="U384" s="121"/>
      <c r="V384" s="121"/>
      <c r="W384" s="121"/>
      <c r="X384" s="121"/>
      <c r="Y384" s="121"/>
      <c r="Z384" s="121"/>
      <c r="AA384" s="121"/>
      <c r="AB384" s="121"/>
      <c r="AC384" s="121"/>
      <c r="AD384" s="121"/>
      <c r="AE384" s="121"/>
      <c r="AF384" s="121"/>
      <c r="AG384" s="121"/>
    </row>
    <row r="385" spans="10:33" x14ac:dyDescent="0.2">
      <c r="J385" s="121"/>
      <c r="K385" s="121"/>
      <c r="L385" s="121"/>
      <c r="M385" s="121"/>
      <c r="N385" s="121"/>
      <c r="O385" s="121"/>
      <c r="P385" s="121"/>
      <c r="Q385" s="121"/>
      <c r="R385" s="121"/>
      <c r="S385" s="121"/>
      <c r="T385" s="121"/>
      <c r="U385" s="121"/>
      <c r="V385" s="121"/>
      <c r="W385" s="121"/>
      <c r="X385" s="121"/>
      <c r="Y385" s="121"/>
      <c r="Z385" s="121"/>
      <c r="AA385" s="121"/>
      <c r="AB385" s="121"/>
      <c r="AC385" s="121"/>
      <c r="AD385" s="121"/>
      <c r="AE385" s="121"/>
      <c r="AF385" s="121"/>
      <c r="AG385" s="121"/>
    </row>
    <row r="386" spans="10:33" x14ac:dyDescent="0.2">
      <c r="J386" s="121"/>
      <c r="K386" s="121"/>
      <c r="L386" s="121"/>
      <c r="M386" s="121"/>
      <c r="N386" s="121"/>
      <c r="O386" s="121"/>
      <c r="P386" s="121"/>
      <c r="Q386" s="121"/>
      <c r="R386" s="121"/>
      <c r="S386" s="121"/>
      <c r="T386" s="121"/>
      <c r="U386" s="121"/>
      <c r="V386" s="121"/>
      <c r="W386" s="121"/>
      <c r="X386" s="121"/>
      <c r="Y386" s="121"/>
      <c r="Z386" s="121"/>
      <c r="AA386" s="121"/>
      <c r="AB386" s="121"/>
      <c r="AC386" s="121"/>
      <c r="AD386" s="121"/>
      <c r="AE386" s="121"/>
      <c r="AF386" s="121"/>
      <c r="AG386" s="121"/>
    </row>
    <row r="387" spans="10:33" x14ac:dyDescent="0.2">
      <c r="J387" s="121"/>
      <c r="K387" s="121"/>
      <c r="L387" s="121"/>
      <c r="M387" s="121"/>
      <c r="N387" s="121"/>
      <c r="O387" s="121"/>
      <c r="P387" s="121"/>
      <c r="Q387" s="121"/>
      <c r="R387" s="121"/>
      <c r="S387" s="121"/>
      <c r="T387" s="121"/>
      <c r="U387" s="121"/>
      <c r="V387" s="121"/>
      <c r="W387" s="121"/>
      <c r="X387" s="121"/>
      <c r="Y387" s="121"/>
      <c r="Z387" s="121"/>
      <c r="AA387" s="121"/>
      <c r="AB387" s="121"/>
      <c r="AC387" s="121"/>
      <c r="AD387" s="121"/>
      <c r="AE387" s="121"/>
      <c r="AF387" s="121"/>
      <c r="AG387" s="121"/>
    </row>
    <row r="388" spans="10:33" x14ac:dyDescent="0.2">
      <c r="J388" s="121"/>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c r="AG388" s="121"/>
    </row>
    <row r="389" spans="10:33" x14ac:dyDescent="0.2">
      <c r="J389" s="121"/>
      <c r="K389" s="121"/>
      <c r="L389" s="121"/>
      <c r="M389" s="121"/>
      <c r="N389" s="121"/>
      <c r="O389" s="121"/>
      <c r="P389" s="121"/>
      <c r="Q389" s="121"/>
      <c r="R389" s="121"/>
      <c r="S389" s="121"/>
      <c r="T389" s="121"/>
      <c r="U389" s="121"/>
      <c r="V389" s="121"/>
      <c r="W389" s="121"/>
      <c r="X389" s="121"/>
      <c r="Y389" s="121"/>
      <c r="Z389" s="121"/>
      <c r="AA389" s="121"/>
      <c r="AB389" s="121"/>
      <c r="AC389" s="121"/>
      <c r="AD389" s="121"/>
      <c r="AE389" s="121"/>
      <c r="AF389" s="121"/>
      <c r="AG389" s="121"/>
    </row>
    <row r="390" spans="10:33" x14ac:dyDescent="0.2">
      <c r="J390" s="121"/>
      <c r="K390" s="121"/>
      <c r="L390" s="121"/>
      <c r="M390" s="121"/>
      <c r="N390" s="121"/>
      <c r="O390" s="121"/>
      <c r="P390" s="121"/>
      <c r="Q390" s="121"/>
      <c r="R390" s="121"/>
      <c r="S390" s="121"/>
      <c r="T390" s="121"/>
      <c r="U390" s="121"/>
      <c r="V390" s="121"/>
      <c r="W390" s="121"/>
      <c r="X390" s="121"/>
      <c r="Y390" s="121"/>
      <c r="Z390" s="121"/>
      <c r="AA390" s="121"/>
      <c r="AB390" s="121"/>
      <c r="AC390" s="121"/>
      <c r="AD390" s="121"/>
      <c r="AE390" s="121"/>
      <c r="AF390" s="121"/>
      <c r="AG390" s="121"/>
    </row>
    <row r="391" spans="10:33" x14ac:dyDescent="0.2">
      <c r="J391" s="121"/>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c r="AG391" s="121"/>
    </row>
    <row r="392" spans="10:33" x14ac:dyDescent="0.2">
      <c r="J392" s="121"/>
      <c r="K392" s="121"/>
      <c r="L392" s="121"/>
      <c r="M392" s="121"/>
      <c r="N392" s="121"/>
      <c r="O392" s="121"/>
      <c r="P392" s="121"/>
      <c r="Q392" s="121"/>
      <c r="R392" s="121"/>
      <c r="S392" s="121"/>
      <c r="T392" s="121"/>
      <c r="U392" s="121"/>
      <c r="V392" s="121"/>
      <c r="W392" s="121"/>
      <c r="X392" s="121"/>
      <c r="Y392" s="121"/>
      <c r="Z392" s="121"/>
      <c r="AA392" s="121"/>
      <c r="AB392" s="121"/>
      <c r="AC392" s="121"/>
      <c r="AD392" s="121"/>
      <c r="AE392" s="121"/>
      <c r="AF392" s="121"/>
      <c r="AG392" s="121"/>
    </row>
    <row r="393" spans="10:33" x14ac:dyDescent="0.2">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c r="AG393" s="121"/>
    </row>
    <row r="394" spans="10:33" x14ac:dyDescent="0.2">
      <c r="J394" s="121"/>
      <c r="K394" s="121"/>
      <c r="L394" s="121"/>
      <c r="M394" s="121"/>
      <c r="N394" s="121"/>
      <c r="O394" s="121"/>
      <c r="P394" s="121"/>
      <c r="Q394" s="121"/>
      <c r="R394" s="121"/>
      <c r="S394" s="121"/>
      <c r="T394" s="121"/>
      <c r="U394" s="121"/>
      <c r="V394" s="121"/>
      <c r="W394" s="121"/>
      <c r="X394" s="121"/>
      <c r="Y394" s="121"/>
      <c r="Z394" s="121"/>
      <c r="AA394" s="121"/>
      <c r="AB394" s="121"/>
      <c r="AC394" s="121"/>
      <c r="AD394" s="121"/>
      <c r="AE394" s="121"/>
      <c r="AF394" s="121"/>
      <c r="AG394" s="121"/>
    </row>
    <row r="395" spans="10:33" x14ac:dyDescent="0.2">
      <c r="J395" s="121"/>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c r="AG395" s="121"/>
    </row>
    <row r="396" spans="10:33" x14ac:dyDescent="0.2">
      <c r="J396" s="121"/>
      <c r="K396" s="121"/>
      <c r="L396" s="121"/>
      <c r="M396" s="121"/>
      <c r="N396" s="121"/>
      <c r="O396" s="121"/>
      <c r="P396" s="121"/>
      <c r="Q396" s="121"/>
      <c r="R396" s="121"/>
      <c r="S396" s="121"/>
      <c r="T396" s="121"/>
      <c r="U396" s="121"/>
      <c r="V396" s="121"/>
      <c r="W396" s="121"/>
      <c r="X396" s="121"/>
      <c r="Y396" s="121"/>
      <c r="Z396" s="121"/>
      <c r="AA396" s="121"/>
      <c r="AB396" s="121"/>
      <c r="AC396" s="121"/>
      <c r="AD396" s="121"/>
      <c r="AE396" s="121"/>
      <c r="AF396" s="121"/>
      <c r="AG396" s="121"/>
    </row>
    <row r="397" spans="10:33" x14ac:dyDescent="0.2">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c r="AG397" s="121"/>
    </row>
    <row r="398" spans="10:33" x14ac:dyDescent="0.2">
      <c r="J398" s="121"/>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c r="AG398" s="121"/>
    </row>
    <row r="399" spans="10:33" x14ac:dyDescent="0.2">
      <c r="J399" s="121"/>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c r="AG399" s="121"/>
    </row>
    <row r="400" spans="10:33" x14ac:dyDescent="0.2">
      <c r="J400" s="121"/>
      <c r="K400" s="121"/>
      <c r="L400" s="121"/>
      <c r="M400" s="121"/>
      <c r="N400" s="121"/>
      <c r="O400" s="121"/>
      <c r="P400" s="121"/>
      <c r="Q400" s="121"/>
      <c r="R400" s="121"/>
      <c r="S400" s="121"/>
      <c r="T400" s="121"/>
      <c r="U400" s="121"/>
      <c r="V400" s="121"/>
      <c r="W400" s="121"/>
      <c r="X400" s="121"/>
      <c r="Y400" s="121"/>
      <c r="Z400" s="121"/>
      <c r="AA400" s="121"/>
      <c r="AB400" s="121"/>
      <c r="AC400" s="121"/>
      <c r="AD400" s="121"/>
      <c r="AE400" s="121"/>
      <c r="AF400" s="121"/>
      <c r="AG400" s="121"/>
    </row>
    <row r="401" spans="10:33" x14ac:dyDescent="0.2">
      <c r="J401" s="121"/>
      <c r="K401" s="121"/>
      <c r="L401" s="121"/>
      <c r="M401" s="121"/>
      <c r="N401" s="121"/>
      <c r="O401" s="121"/>
      <c r="P401" s="121"/>
      <c r="Q401" s="121"/>
      <c r="R401" s="121"/>
      <c r="S401" s="121"/>
      <c r="T401" s="121"/>
      <c r="U401" s="121"/>
      <c r="V401" s="121"/>
      <c r="W401" s="121"/>
      <c r="X401" s="121"/>
      <c r="Y401" s="121"/>
      <c r="Z401" s="121"/>
      <c r="AA401" s="121"/>
      <c r="AB401" s="121"/>
      <c r="AC401" s="121"/>
      <c r="AD401" s="121"/>
      <c r="AE401" s="121"/>
      <c r="AF401" s="121"/>
      <c r="AG401" s="121"/>
    </row>
    <row r="402" spans="10:33" x14ac:dyDescent="0.2">
      <c r="J402" s="121"/>
      <c r="K402" s="121"/>
      <c r="L402" s="121"/>
      <c r="M402" s="121"/>
      <c r="N402" s="121"/>
      <c r="O402" s="121"/>
      <c r="P402" s="121"/>
      <c r="Q402" s="121"/>
      <c r="R402" s="121"/>
      <c r="S402" s="121"/>
      <c r="T402" s="121"/>
      <c r="U402" s="121"/>
      <c r="V402" s="121"/>
      <c r="W402" s="121"/>
      <c r="X402" s="121"/>
      <c r="Y402" s="121"/>
      <c r="Z402" s="121"/>
      <c r="AA402" s="121"/>
      <c r="AB402" s="121"/>
      <c r="AC402" s="121"/>
      <c r="AD402" s="121"/>
      <c r="AE402" s="121"/>
      <c r="AF402" s="121"/>
      <c r="AG402" s="121"/>
    </row>
    <row r="403" spans="10:33" x14ac:dyDescent="0.2">
      <c r="J403" s="121"/>
      <c r="K403" s="121"/>
      <c r="L403" s="121"/>
      <c r="M403" s="121"/>
      <c r="N403" s="121"/>
      <c r="O403" s="121"/>
      <c r="P403" s="121"/>
      <c r="Q403" s="121"/>
      <c r="R403" s="121"/>
      <c r="S403" s="121"/>
      <c r="T403" s="121"/>
      <c r="U403" s="121"/>
      <c r="V403" s="121"/>
      <c r="W403" s="121"/>
      <c r="X403" s="121"/>
      <c r="Y403" s="121"/>
      <c r="Z403" s="121"/>
      <c r="AA403" s="121"/>
      <c r="AB403" s="121"/>
      <c r="AC403" s="121"/>
      <c r="AD403" s="121"/>
      <c r="AE403" s="121"/>
      <c r="AF403" s="121"/>
      <c r="AG403" s="121"/>
    </row>
    <row r="404" spans="10:33" x14ac:dyDescent="0.2">
      <c r="J404" s="121"/>
      <c r="K404" s="121"/>
      <c r="L404" s="121"/>
      <c r="M404" s="121"/>
      <c r="N404" s="121"/>
      <c r="O404" s="121"/>
      <c r="P404" s="121"/>
      <c r="Q404" s="121"/>
      <c r="R404" s="121"/>
      <c r="S404" s="121"/>
      <c r="T404" s="121"/>
      <c r="U404" s="121"/>
      <c r="V404" s="121"/>
      <c r="W404" s="121"/>
      <c r="X404" s="121"/>
      <c r="Y404" s="121"/>
      <c r="Z404" s="121"/>
      <c r="AA404" s="121"/>
      <c r="AB404" s="121"/>
      <c r="AC404" s="121"/>
      <c r="AD404" s="121"/>
      <c r="AE404" s="121"/>
      <c r="AF404" s="121"/>
      <c r="AG404" s="121"/>
    </row>
    <row r="405" spans="10:33" x14ac:dyDescent="0.2">
      <c r="J405" s="121"/>
      <c r="K405" s="121"/>
      <c r="L405" s="121"/>
      <c r="M405" s="121"/>
      <c r="N405" s="121"/>
      <c r="O405" s="121"/>
      <c r="P405" s="121"/>
      <c r="Q405" s="121"/>
      <c r="R405" s="121"/>
      <c r="S405" s="121"/>
      <c r="T405" s="121"/>
      <c r="U405" s="121"/>
      <c r="V405" s="121"/>
      <c r="W405" s="121"/>
      <c r="X405" s="121"/>
      <c r="Y405" s="121"/>
      <c r="Z405" s="121"/>
      <c r="AA405" s="121"/>
      <c r="AB405" s="121"/>
      <c r="AC405" s="121"/>
      <c r="AD405" s="121"/>
      <c r="AE405" s="121"/>
      <c r="AF405" s="121"/>
      <c r="AG405" s="121"/>
    </row>
    <row r="406" spans="10:33" x14ac:dyDescent="0.2">
      <c r="J406" s="121"/>
      <c r="K406" s="121"/>
      <c r="L406" s="121"/>
      <c r="M406" s="121"/>
      <c r="N406" s="121"/>
      <c r="O406" s="121"/>
      <c r="P406" s="121"/>
      <c r="Q406" s="121"/>
      <c r="R406" s="121"/>
      <c r="S406" s="121"/>
      <c r="T406" s="121"/>
      <c r="U406" s="121"/>
      <c r="V406" s="121"/>
      <c r="W406" s="121"/>
      <c r="X406" s="121"/>
      <c r="Y406" s="121"/>
      <c r="Z406" s="121"/>
      <c r="AA406" s="121"/>
      <c r="AB406" s="121"/>
      <c r="AC406" s="121"/>
      <c r="AD406" s="121"/>
      <c r="AE406" s="121"/>
      <c r="AF406" s="121"/>
      <c r="AG406" s="121"/>
    </row>
    <row r="407" spans="10:33" x14ac:dyDescent="0.2">
      <c r="J407" s="121"/>
      <c r="K407" s="121"/>
      <c r="L407" s="121"/>
      <c r="M407" s="121"/>
      <c r="N407" s="121"/>
      <c r="O407" s="121"/>
      <c r="P407" s="121"/>
      <c r="Q407" s="121"/>
      <c r="R407" s="121"/>
      <c r="S407" s="121"/>
      <c r="T407" s="121"/>
      <c r="U407" s="121"/>
      <c r="V407" s="121"/>
      <c r="W407" s="121"/>
      <c r="X407" s="121"/>
      <c r="Y407" s="121"/>
      <c r="Z407" s="121"/>
      <c r="AA407" s="121"/>
      <c r="AB407" s="121"/>
      <c r="AC407" s="121"/>
      <c r="AD407" s="121"/>
      <c r="AE407" s="121"/>
      <c r="AF407" s="121"/>
      <c r="AG407" s="121"/>
    </row>
    <row r="408" spans="10:33" x14ac:dyDescent="0.2">
      <c r="J408" s="121"/>
      <c r="K408" s="121"/>
      <c r="L408" s="121"/>
      <c r="M408" s="121"/>
      <c r="N408" s="121"/>
      <c r="O408" s="121"/>
      <c r="P408" s="121"/>
      <c r="Q408" s="121"/>
      <c r="R408" s="121"/>
      <c r="S408" s="121"/>
      <c r="T408" s="121"/>
      <c r="U408" s="121"/>
      <c r="V408" s="121"/>
      <c r="W408" s="121"/>
      <c r="X408" s="121"/>
      <c r="Y408" s="121"/>
      <c r="Z408" s="121"/>
      <c r="AA408" s="121"/>
      <c r="AB408" s="121"/>
      <c r="AC408" s="121"/>
      <c r="AD408" s="121"/>
      <c r="AE408" s="121"/>
      <c r="AF408" s="121"/>
      <c r="AG408" s="121"/>
    </row>
    <row r="409" spans="10:33" x14ac:dyDescent="0.2">
      <c r="J409" s="121"/>
      <c r="K409" s="121"/>
      <c r="L409" s="121"/>
      <c r="M409" s="121"/>
      <c r="N409" s="121"/>
      <c r="O409" s="121"/>
      <c r="P409" s="121"/>
      <c r="Q409" s="121"/>
      <c r="R409" s="121"/>
      <c r="S409" s="121"/>
      <c r="T409" s="121"/>
      <c r="U409" s="121"/>
      <c r="V409" s="121"/>
      <c r="W409" s="121"/>
      <c r="X409" s="121"/>
      <c r="Y409" s="121"/>
      <c r="Z409" s="121"/>
      <c r="AA409" s="121"/>
      <c r="AB409" s="121"/>
      <c r="AC409" s="121"/>
      <c r="AD409" s="121"/>
      <c r="AE409" s="121"/>
      <c r="AF409" s="121"/>
      <c r="AG409" s="121"/>
    </row>
    <row r="410" spans="10:33" x14ac:dyDescent="0.2">
      <c r="J410" s="121"/>
      <c r="K410" s="121"/>
      <c r="L410" s="121"/>
      <c r="M410" s="121"/>
      <c r="N410" s="121"/>
      <c r="O410" s="121"/>
      <c r="P410" s="121"/>
      <c r="Q410" s="121"/>
      <c r="R410" s="121"/>
      <c r="S410" s="121"/>
      <c r="T410" s="121"/>
      <c r="U410" s="121"/>
      <c r="V410" s="121"/>
      <c r="W410" s="121"/>
      <c r="X410" s="121"/>
      <c r="Y410" s="121"/>
      <c r="Z410" s="121"/>
      <c r="AA410" s="121"/>
      <c r="AB410" s="121"/>
      <c r="AC410" s="121"/>
      <c r="AD410" s="121"/>
      <c r="AE410" s="121"/>
      <c r="AF410" s="121"/>
      <c r="AG410" s="121"/>
    </row>
    <row r="411" spans="10:33" x14ac:dyDescent="0.2">
      <c r="J411" s="121"/>
      <c r="K411" s="121"/>
      <c r="L411" s="121"/>
      <c r="M411" s="121"/>
      <c r="N411" s="121"/>
      <c r="O411" s="121"/>
      <c r="P411" s="121"/>
      <c r="Q411" s="121"/>
      <c r="R411" s="121"/>
      <c r="S411" s="121"/>
      <c r="T411" s="121"/>
      <c r="U411" s="121"/>
      <c r="V411" s="121"/>
      <c r="W411" s="121"/>
      <c r="X411" s="121"/>
      <c r="Y411" s="121"/>
      <c r="Z411" s="121"/>
      <c r="AA411" s="121"/>
      <c r="AB411" s="121"/>
      <c r="AC411" s="121"/>
      <c r="AD411" s="121"/>
      <c r="AE411" s="121"/>
      <c r="AF411" s="121"/>
      <c r="AG411" s="121"/>
    </row>
    <row r="412" spans="10:33" x14ac:dyDescent="0.2">
      <c r="J412" s="121"/>
      <c r="K412" s="121"/>
      <c r="L412" s="121"/>
      <c r="M412" s="121"/>
      <c r="N412" s="121"/>
      <c r="O412" s="121"/>
      <c r="P412" s="121"/>
      <c r="Q412" s="121"/>
      <c r="R412" s="121"/>
      <c r="S412" s="121"/>
      <c r="T412" s="121"/>
      <c r="U412" s="121"/>
      <c r="V412" s="121"/>
      <c r="W412" s="121"/>
      <c r="X412" s="121"/>
      <c r="Y412" s="121"/>
      <c r="Z412" s="121"/>
      <c r="AA412" s="121"/>
      <c r="AB412" s="121"/>
      <c r="AC412" s="121"/>
      <c r="AD412" s="121"/>
      <c r="AE412" s="121"/>
      <c r="AF412" s="121"/>
      <c r="AG412" s="121"/>
    </row>
    <row r="413" spans="10:33" x14ac:dyDescent="0.2">
      <c r="J413" s="121"/>
      <c r="K413" s="121"/>
      <c r="L413" s="121"/>
      <c r="M413" s="121"/>
      <c r="N413" s="121"/>
      <c r="O413" s="121"/>
      <c r="P413" s="121"/>
      <c r="Q413" s="121"/>
      <c r="R413" s="121"/>
      <c r="S413" s="121"/>
      <c r="T413" s="121"/>
      <c r="U413" s="121"/>
      <c r="V413" s="121"/>
      <c r="W413" s="121"/>
      <c r="X413" s="121"/>
      <c r="Y413" s="121"/>
      <c r="Z413" s="121"/>
      <c r="AA413" s="121"/>
      <c r="AB413" s="121"/>
      <c r="AC413" s="121"/>
      <c r="AD413" s="121"/>
      <c r="AE413" s="121"/>
      <c r="AF413" s="121"/>
      <c r="AG413" s="121"/>
    </row>
    <row r="414" spans="10:33" x14ac:dyDescent="0.2">
      <c r="J414" s="121"/>
      <c r="K414" s="121"/>
      <c r="L414" s="121"/>
      <c r="M414" s="121"/>
      <c r="N414" s="121"/>
      <c r="O414" s="121"/>
      <c r="P414" s="121"/>
      <c r="Q414" s="121"/>
      <c r="R414" s="121"/>
      <c r="S414" s="121"/>
      <c r="T414" s="121"/>
      <c r="U414" s="121"/>
      <c r="V414" s="121"/>
      <c r="W414" s="121"/>
      <c r="X414" s="121"/>
      <c r="Y414" s="121"/>
      <c r="Z414" s="121"/>
      <c r="AA414" s="121"/>
      <c r="AB414" s="121"/>
      <c r="AC414" s="121"/>
      <c r="AD414" s="121"/>
      <c r="AE414" s="121"/>
      <c r="AF414" s="121"/>
      <c r="AG414" s="121"/>
    </row>
    <row r="415" spans="10:33" x14ac:dyDescent="0.2">
      <c r="J415" s="121"/>
      <c r="K415" s="121"/>
      <c r="L415" s="121"/>
      <c r="M415" s="121"/>
      <c r="N415" s="121"/>
      <c r="O415" s="121"/>
      <c r="P415" s="121"/>
      <c r="Q415" s="121"/>
      <c r="R415" s="121"/>
      <c r="S415" s="121"/>
      <c r="T415" s="121"/>
      <c r="U415" s="121"/>
      <c r="V415" s="121"/>
      <c r="W415" s="121"/>
      <c r="X415" s="121"/>
      <c r="Y415" s="121"/>
      <c r="Z415" s="121"/>
      <c r="AA415" s="121"/>
      <c r="AB415" s="121"/>
      <c r="AC415" s="121"/>
      <c r="AD415" s="121"/>
      <c r="AE415" s="121"/>
      <c r="AF415" s="121"/>
      <c r="AG415" s="121"/>
    </row>
    <row r="416" spans="10:33" x14ac:dyDescent="0.2">
      <c r="J416" s="121"/>
      <c r="K416" s="121"/>
      <c r="L416" s="121"/>
      <c r="M416" s="121"/>
      <c r="N416" s="121"/>
      <c r="O416" s="121"/>
      <c r="P416" s="121"/>
      <c r="Q416" s="121"/>
      <c r="R416" s="121"/>
      <c r="S416" s="121"/>
      <c r="T416" s="121"/>
      <c r="U416" s="121"/>
      <c r="V416" s="121"/>
      <c r="W416" s="121"/>
      <c r="X416" s="121"/>
      <c r="Y416" s="121"/>
      <c r="Z416" s="121"/>
      <c r="AA416" s="121"/>
      <c r="AB416" s="121"/>
      <c r="AC416" s="121"/>
      <c r="AD416" s="121"/>
      <c r="AE416" s="121"/>
      <c r="AF416" s="121"/>
      <c r="AG416" s="121"/>
    </row>
    <row r="417" spans="10:33" x14ac:dyDescent="0.2">
      <c r="J417" s="121"/>
      <c r="K417" s="121"/>
      <c r="L417" s="121"/>
      <c r="M417" s="121"/>
      <c r="N417" s="121"/>
      <c r="O417" s="121"/>
      <c r="P417" s="121"/>
      <c r="Q417" s="121"/>
      <c r="R417" s="121"/>
      <c r="S417" s="121"/>
      <c r="T417" s="121"/>
      <c r="U417" s="121"/>
      <c r="V417" s="121"/>
      <c r="W417" s="121"/>
      <c r="X417" s="121"/>
      <c r="Y417" s="121"/>
      <c r="Z417" s="121"/>
      <c r="AA417" s="121"/>
      <c r="AB417" s="121"/>
      <c r="AC417" s="121"/>
      <c r="AD417" s="121"/>
      <c r="AE417" s="121"/>
      <c r="AF417" s="121"/>
      <c r="AG417" s="121"/>
    </row>
    <row r="418" spans="10:33" x14ac:dyDescent="0.2">
      <c r="J418" s="121"/>
      <c r="K418" s="121"/>
      <c r="L418" s="121"/>
      <c r="M418" s="121"/>
      <c r="N418" s="121"/>
      <c r="O418" s="121"/>
      <c r="P418" s="121"/>
      <c r="Q418" s="121"/>
      <c r="R418" s="121"/>
      <c r="S418" s="121"/>
      <c r="T418" s="121"/>
      <c r="U418" s="121"/>
      <c r="V418" s="121"/>
      <c r="W418" s="121"/>
      <c r="X418" s="121"/>
      <c r="Y418" s="121"/>
      <c r="Z418" s="121"/>
      <c r="AA418" s="121"/>
      <c r="AB418" s="121"/>
      <c r="AC418" s="121"/>
      <c r="AD418" s="121"/>
      <c r="AE418" s="121"/>
      <c r="AF418" s="121"/>
      <c r="AG418" s="121"/>
    </row>
    <row r="419" spans="10:33" x14ac:dyDescent="0.2">
      <c r="J419" s="121"/>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c r="AG419" s="121"/>
    </row>
    <row r="420" spans="10:33" x14ac:dyDescent="0.2">
      <c r="J420" s="121"/>
      <c r="K420" s="121"/>
      <c r="L420" s="121"/>
      <c r="M420" s="121"/>
      <c r="N420" s="121"/>
      <c r="O420" s="121"/>
      <c r="P420" s="121"/>
      <c r="Q420" s="121"/>
      <c r="R420" s="121"/>
      <c r="S420" s="121"/>
      <c r="T420" s="121"/>
      <c r="U420" s="121"/>
      <c r="V420" s="121"/>
      <c r="W420" s="121"/>
      <c r="X420" s="121"/>
      <c r="Y420" s="121"/>
      <c r="Z420" s="121"/>
      <c r="AA420" s="121"/>
      <c r="AB420" s="121"/>
      <c r="AC420" s="121"/>
      <c r="AD420" s="121"/>
      <c r="AE420" s="121"/>
      <c r="AF420" s="121"/>
      <c r="AG420" s="121"/>
    </row>
    <row r="421" spans="10:33" x14ac:dyDescent="0.2">
      <c r="J421" s="121"/>
      <c r="K421" s="121"/>
      <c r="L421" s="121"/>
      <c r="M421" s="121"/>
      <c r="N421" s="121"/>
      <c r="O421" s="121"/>
      <c r="P421" s="121"/>
      <c r="Q421" s="121"/>
      <c r="R421" s="121"/>
      <c r="S421" s="121"/>
      <c r="T421" s="121"/>
      <c r="U421" s="121"/>
      <c r="V421" s="121"/>
      <c r="W421" s="121"/>
      <c r="X421" s="121"/>
      <c r="Y421" s="121"/>
      <c r="Z421" s="121"/>
      <c r="AA421" s="121"/>
      <c r="AB421" s="121"/>
      <c r="AC421" s="121"/>
      <c r="AD421" s="121"/>
      <c r="AE421" s="121"/>
      <c r="AF421" s="121"/>
      <c r="AG421" s="121"/>
    </row>
    <row r="422" spans="10:33" x14ac:dyDescent="0.2">
      <c r="J422" s="121"/>
      <c r="K422" s="121"/>
      <c r="L422" s="121"/>
      <c r="M422" s="121"/>
      <c r="N422" s="121"/>
      <c r="O422" s="121"/>
      <c r="P422" s="121"/>
      <c r="Q422" s="121"/>
      <c r="R422" s="121"/>
      <c r="S422" s="121"/>
      <c r="T422" s="121"/>
      <c r="U422" s="121"/>
      <c r="V422" s="121"/>
      <c r="W422" s="121"/>
      <c r="X422" s="121"/>
      <c r="Y422" s="121"/>
      <c r="Z422" s="121"/>
      <c r="AA422" s="121"/>
      <c r="AB422" s="121"/>
      <c r="AC422" s="121"/>
      <c r="AD422" s="121"/>
      <c r="AE422" s="121"/>
      <c r="AF422" s="121"/>
      <c r="AG422" s="121"/>
    </row>
    <row r="423" spans="10:33" x14ac:dyDescent="0.2">
      <c r="J423" s="121"/>
      <c r="K423" s="121"/>
      <c r="L423" s="121"/>
      <c r="M423" s="121"/>
      <c r="N423" s="121"/>
      <c r="O423" s="121"/>
      <c r="P423" s="121"/>
      <c r="Q423" s="121"/>
      <c r="R423" s="121"/>
      <c r="S423" s="121"/>
      <c r="T423" s="121"/>
      <c r="U423" s="121"/>
      <c r="V423" s="121"/>
      <c r="W423" s="121"/>
      <c r="X423" s="121"/>
      <c r="Y423" s="121"/>
      <c r="Z423" s="121"/>
      <c r="AA423" s="121"/>
      <c r="AB423" s="121"/>
      <c r="AC423" s="121"/>
      <c r="AD423" s="121"/>
      <c r="AE423" s="121"/>
      <c r="AF423" s="121"/>
      <c r="AG423" s="121"/>
    </row>
    <row r="424" spans="10:33" x14ac:dyDescent="0.2">
      <c r="J424" s="121"/>
      <c r="K424" s="121"/>
      <c r="L424" s="121"/>
      <c r="M424" s="121"/>
      <c r="N424" s="121"/>
      <c r="O424" s="121"/>
      <c r="P424" s="121"/>
      <c r="Q424" s="121"/>
      <c r="R424" s="121"/>
      <c r="S424" s="121"/>
      <c r="T424" s="121"/>
      <c r="U424" s="121"/>
      <c r="V424" s="121"/>
      <c r="W424" s="121"/>
      <c r="X424" s="121"/>
      <c r="Y424" s="121"/>
      <c r="Z424" s="121"/>
      <c r="AA424" s="121"/>
      <c r="AB424" s="121"/>
      <c r="AC424" s="121"/>
      <c r="AD424" s="121"/>
      <c r="AE424" s="121"/>
      <c r="AF424" s="121"/>
      <c r="AG424" s="121"/>
    </row>
    <row r="425" spans="10:33" x14ac:dyDescent="0.2">
      <c r="J425" s="121"/>
      <c r="K425" s="121"/>
      <c r="L425" s="121"/>
      <c r="M425" s="121"/>
      <c r="N425" s="121"/>
      <c r="O425" s="121"/>
      <c r="P425" s="121"/>
      <c r="Q425" s="121"/>
      <c r="R425" s="121"/>
      <c r="S425" s="121"/>
      <c r="T425" s="121"/>
      <c r="U425" s="121"/>
      <c r="V425" s="121"/>
      <c r="W425" s="121"/>
      <c r="X425" s="121"/>
      <c r="Y425" s="121"/>
      <c r="Z425" s="121"/>
      <c r="AA425" s="121"/>
      <c r="AB425" s="121"/>
      <c r="AC425" s="121"/>
      <c r="AD425" s="121"/>
      <c r="AE425" s="121"/>
      <c r="AF425" s="121"/>
      <c r="AG425" s="121"/>
    </row>
    <row r="426" spans="10:33" x14ac:dyDescent="0.2">
      <c r="J426" s="121"/>
      <c r="K426" s="121"/>
      <c r="L426" s="121"/>
      <c r="M426" s="121"/>
      <c r="N426" s="121"/>
      <c r="O426" s="121"/>
      <c r="P426" s="121"/>
      <c r="Q426" s="121"/>
      <c r="R426" s="121"/>
      <c r="S426" s="121"/>
      <c r="T426" s="121"/>
      <c r="U426" s="121"/>
      <c r="V426" s="121"/>
      <c r="W426" s="121"/>
      <c r="X426" s="121"/>
      <c r="Y426" s="121"/>
      <c r="Z426" s="121"/>
      <c r="AA426" s="121"/>
      <c r="AB426" s="121"/>
      <c r="AC426" s="121"/>
      <c r="AD426" s="121"/>
      <c r="AE426" s="121"/>
      <c r="AF426" s="121"/>
      <c r="AG426" s="121"/>
    </row>
    <row r="427" spans="10:33" x14ac:dyDescent="0.2">
      <c r="J427" s="121"/>
      <c r="K427" s="121"/>
      <c r="L427" s="121"/>
      <c r="M427" s="121"/>
      <c r="N427" s="121"/>
      <c r="O427" s="121"/>
      <c r="P427" s="121"/>
      <c r="Q427" s="121"/>
      <c r="R427" s="121"/>
      <c r="S427" s="121"/>
      <c r="T427" s="121"/>
      <c r="U427" s="121"/>
      <c r="V427" s="121"/>
      <c r="W427" s="121"/>
      <c r="X427" s="121"/>
      <c r="Y427" s="121"/>
      <c r="Z427" s="121"/>
      <c r="AA427" s="121"/>
      <c r="AB427" s="121"/>
      <c r="AC427" s="121"/>
      <c r="AD427" s="121"/>
      <c r="AE427" s="121"/>
      <c r="AF427" s="121"/>
      <c r="AG427" s="121"/>
    </row>
    <row r="428" spans="10:33" x14ac:dyDescent="0.2">
      <c r="J428" s="121"/>
      <c r="K428" s="121"/>
      <c r="L428" s="121"/>
      <c r="M428" s="121"/>
      <c r="N428" s="121"/>
      <c r="O428" s="121"/>
      <c r="P428" s="121"/>
      <c r="Q428" s="121"/>
      <c r="R428" s="121"/>
      <c r="S428" s="121"/>
      <c r="T428" s="121"/>
      <c r="U428" s="121"/>
      <c r="V428" s="121"/>
      <c r="W428" s="121"/>
      <c r="X428" s="121"/>
      <c r="Y428" s="121"/>
      <c r="Z428" s="121"/>
      <c r="AA428" s="121"/>
      <c r="AB428" s="121"/>
      <c r="AC428" s="121"/>
      <c r="AD428" s="121"/>
      <c r="AE428" s="121"/>
      <c r="AF428" s="121"/>
      <c r="AG428" s="121"/>
    </row>
    <row r="429" spans="10:33" x14ac:dyDescent="0.2">
      <c r="J429" s="121"/>
      <c r="K429" s="121"/>
      <c r="L429" s="121"/>
      <c r="M429" s="121"/>
      <c r="N429" s="121"/>
      <c r="O429" s="121"/>
      <c r="P429" s="121"/>
      <c r="Q429" s="121"/>
      <c r="R429" s="121"/>
      <c r="S429" s="121"/>
      <c r="T429" s="121"/>
      <c r="U429" s="121"/>
      <c r="V429" s="121"/>
      <c r="W429" s="121"/>
      <c r="X429" s="121"/>
      <c r="Y429" s="121"/>
      <c r="Z429" s="121"/>
      <c r="AA429" s="121"/>
      <c r="AB429" s="121"/>
      <c r="AC429" s="121"/>
      <c r="AD429" s="121"/>
      <c r="AE429" s="121"/>
      <c r="AF429" s="121"/>
      <c r="AG429" s="121"/>
    </row>
    <row r="430" spans="10:33" x14ac:dyDescent="0.2">
      <c r="J430" s="121"/>
      <c r="K430" s="121"/>
      <c r="L430" s="121"/>
      <c r="M430" s="121"/>
      <c r="N430" s="121"/>
      <c r="O430" s="121"/>
      <c r="P430" s="121"/>
      <c r="Q430" s="121"/>
      <c r="R430" s="121"/>
      <c r="S430" s="121"/>
      <c r="T430" s="121"/>
      <c r="U430" s="121"/>
      <c r="V430" s="121"/>
      <c r="W430" s="121"/>
      <c r="X430" s="121"/>
      <c r="Y430" s="121"/>
      <c r="Z430" s="121"/>
      <c r="AA430" s="121"/>
      <c r="AB430" s="121"/>
      <c r="AC430" s="121"/>
      <c r="AD430" s="121"/>
      <c r="AE430" s="121"/>
      <c r="AF430" s="121"/>
      <c r="AG430" s="121"/>
    </row>
    <row r="431" spans="10:33" x14ac:dyDescent="0.2">
      <c r="J431" s="121"/>
      <c r="K431" s="121"/>
      <c r="L431" s="121"/>
      <c r="M431" s="121"/>
      <c r="N431" s="121"/>
      <c r="O431" s="121"/>
      <c r="P431" s="121"/>
      <c r="Q431" s="121"/>
      <c r="R431" s="121"/>
      <c r="S431" s="121"/>
      <c r="T431" s="121"/>
      <c r="U431" s="121"/>
      <c r="V431" s="121"/>
      <c r="W431" s="121"/>
      <c r="X431" s="121"/>
      <c r="Y431" s="121"/>
      <c r="Z431" s="121"/>
      <c r="AA431" s="121"/>
      <c r="AB431" s="121"/>
      <c r="AC431" s="121"/>
      <c r="AD431" s="121"/>
      <c r="AE431" s="121"/>
      <c r="AF431" s="121"/>
      <c r="AG431" s="121"/>
    </row>
    <row r="432" spans="10:33" x14ac:dyDescent="0.2">
      <c r="J432" s="121"/>
      <c r="K432" s="121"/>
      <c r="L432" s="121"/>
      <c r="M432" s="121"/>
      <c r="N432" s="121"/>
      <c r="O432" s="121"/>
      <c r="P432" s="121"/>
      <c r="Q432" s="121"/>
      <c r="R432" s="121"/>
      <c r="S432" s="121"/>
      <c r="T432" s="121"/>
      <c r="U432" s="121"/>
      <c r="V432" s="121"/>
      <c r="W432" s="121"/>
      <c r="X432" s="121"/>
      <c r="Y432" s="121"/>
      <c r="Z432" s="121"/>
      <c r="AA432" s="121"/>
      <c r="AB432" s="121"/>
      <c r="AC432" s="121"/>
      <c r="AD432" s="121"/>
      <c r="AE432" s="121"/>
      <c r="AF432" s="121"/>
      <c r="AG432" s="121"/>
    </row>
    <row r="433" spans="10:33" x14ac:dyDescent="0.2">
      <c r="J433" s="121"/>
      <c r="K433" s="121"/>
      <c r="L433" s="121"/>
      <c r="M433" s="121"/>
      <c r="N433" s="121"/>
      <c r="O433" s="121"/>
      <c r="P433" s="121"/>
      <c r="Q433" s="121"/>
      <c r="R433" s="121"/>
      <c r="S433" s="121"/>
      <c r="T433" s="121"/>
      <c r="U433" s="121"/>
      <c r="V433" s="121"/>
      <c r="W433" s="121"/>
      <c r="X433" s="121"/>
      <c r="Y433" s="121"/>
      <c r="Z433" s="121"/>
      <c r="AA433" s="121"/>
      <c r="AB433" s="121"/>
      <c r="AC433" s="121"/>
      <c r="AD433" s="121"/>
      <c r="AE433" s="121"/>
      <c r="AF433" s="121"/>
      <c r="AG433" s="121"/>
    </row>
    <row r="434" spans="10:33" x14ac:dyDescent="0.2">
      <c r="J434" s="121"/>
      <c r="K434" s="121"/>
      <c r="L434" s="121"/>
      <c r="M434" s="121"/>
      <c r="N434" s="121"/>
      <c r="O434" s="121"/>
      <c r="P434" s="121"/>
      <c r="Q434" s="121"/>
      <c r="R434" s="121"/>
      <c r="S434" s="121"/>
      <c r="T434" s="121"/>
      <c r="U434" s="121"/>
      <c r="V434" s="121"/>
      <c r="W434" s="121"/>
      <c r="X434" s="121"/>
      <c r="Y434" s="121"/>
      <c r="Z434" s="121"/>
      <c r="AA434" s="121"/>
      <c r="AB434" s="121"/>
      <c r="AC434" s="121"/>
      <c r="AD434" s="121"/>
      <c r="AE434" s="121"/>
      <c r="AF434" s="121"/>
      <c r="AG434" s="121"/>
    </row>
    <row r="435" spans="10:33" x14ac:dyDescent="0.2">
      <c r="J435" s="121"/>
      <c r="K435" s="121"/>
      <c r="L435" s="121"/>
      <c r="M435" s="121"/>
      <c r="N435" s="121"/>
      <c r="O435" s="121"/>
      <c r="P435" s="121"/>
      <c r="Q435" s="121"/>
      <c r="R435" s="121"/>
      <c r="S435" s="121"/>
      <c r="T435" s="121"/>
      <c r="U435" s="121"/>
      <c r="V435" s="121"/>
      <c r="W435" s="121"/>
      <c r="X435" s="121"/>
      <c r="Y435" s="121"/>
      <c r="Z435" s="121"/>
      <c r="AA435" s="121"/>
      <c r="AB435" s="121"/>
      <c r="AC435" s="121"/>
      <c r="AD435" s="121"/>
      <c r="AE435" s="121"/>
      <c r="AF435" s="121"/>
      <c r="AG435" s="121"/>
    </row>
    <row r="436" spans="10:33" x14ac:dyDescent="0.2">
      <c r="J436" s="121"/>
      <c r="K436" s="121"/>
      <c r="L436" s="121"/>
      <c r="M436" s="121"/>
      <c r="N436" s="121"/>
      <c r="O436" s="121"/>
      <c r="P436" s="121"/>
      <c r="Q436" s="121"/>
      <c r="R436" s="121"/>
      <c r="S436" s="121"/>
      <c r="T436" s="121"/>
      <c r="U436" s="121"/>
      <c r="V436" s="121"/>
      <c r="W436" s="121"/>
      <c r="X436" s="121"/>
      <c r="Y436" s="121"/>
      <c r="Z436" s="121"/>
      <c r="AA436" s="121"/>
      <c r="AB436" s="121"/>
      <c r="AC436" s="121"/>
      <c r="AD436" s="121"/>
      <c r="AE436" s="121"/>
      <c r="AF436" s="121"/>
      <c r="AG436" s="121"/>
    </row>
    <row r="437" spans="10:33" x14ac:dyDescent="0.2">
      <c r="J437" s="121"/>
      <c r="K437" s="121"/>
      <c r="L437" s="121"/>
      <c r="M437" s="121"/>
      <c r="N437" s="121"/>
      <c r="O437" s="121"/>
      <c r="P437" s="121"/>
      <c r="Q437" s="121"/>
      <c r="R437" s="121"/>
      <c r="S437" s="121"/>
      <c r="T437" s="121"/>
      <c r="U437" s="121"/>
      <c r="V437" s="121"/>
      <c r="W437" s="121"/>
      <c r="X437" s="121"/>
      <c r="Y437" s="121"/>
      <c r="Z437" s="121"/>
      <c r="AA437" s="121"/>
      <c r="AB437" s="121"/>
      <c r="AC437" s="121"/>
      <c r="AD437" s="121"/>
      <c r="AE437" s="121"/>
      <c r="AF437" s="121"/>
      <c r="AG437" s="121"/>
    </row>
    <row r="438" spans="10:33" x14ac:dyDescent="0.2">
      <c r="J438" s="121"/>
      <c r="K438" s="121"/>
      <c r="L438" s="121"/>
      <c r="M438" s="121"/>
      <c r="N438" s="121"/>
      <c r="O438" s="121"/>
      <c r="P438" s="121"/>
      <c r="Q438" s="121"/>
      <c r="R438" s="121"/>
      <c r="S438" s="121"/>
      <c r="T438" s="121"/>
      <c r="U438" s="121"/>
      <c r="V438" s="121"/>
      <c r="W438" s="121"/>
      <c r="X438" s="121"/>
      <c r="Y438" s="121"/>
      <c r="Z438" s="121"/>
      <c r="AA438" s="121"/>
      <c r="AB438" s="121"/>
      <c r="AC438" s="121"/>
      <c r="AD438" s="121"/>
      <c r="AE438" s="121"/>
      <c r="AF438" s="121"/>
      <c r="AG438" s="121"/>
    </row>
    <row r="439" spans="10:33" x14ac:dyDescent="0.2">
      <c r="J439" s="121"/>
      <c r="K439" s="121"/>
      <c r="L439" s="121"/>
      <c r="M439" s="121"/>
      <c r="N439" s="121"/>
      <c r="O439" s="121"/>
      <c r="P439" s="121"/>
      <c r="Q439" s="121"/>
      <c r="R439" s="121"/>
      <c r="S439" s="121"/>
      <c r="T439" s="121"/>
      <c r="U439" s="121"/>
      <c r="V439" s="121"/>
      <c r="W439" s="121"/>
      <c r="X439" s="121"/>
      <c r="Y439" s="121"/>
      <c r="Z439" s="121"/>
      <c r="AA439" s="121"/>
      <c r="AB439" s="121"/>
      <c r="AC439" s="121"/>
      <c r="AD439" s="121"/>
      <c r="AE439" s="121"/>
      <c r="AF439" s="121"/>
      <c r="AG439" s="121"/>
    </row>
    <row r="440" spans="10:33" x14ac:dyDescent="0.2">
      <c r="J440" s="121"/>
      <c r="K440" s="121"/>
      <c r="L440" s="121"/>
      <c r="M440" s="121"/>
      <c r="N440" s="121"/>
      <c r="O440" s="121"/>
      <c r="P440" s="121"/>
      <c r="Q440" s="121"/>
      <c r="R440" s="121"/>
      <c r="S440" s="121"/>
      <c r="T440" s="121"/>
      <c r="U440" s="121"/>
      <c r="V440" s="121"/>
      <c r="W440" s="121"/>
      <c r="X440" s="121"/>
      <c r="Y440" s="121"/>
      <c r="Z440" s="121"/>
      <c r="AA440" s="121"/>
      <c r="AB440" s="121"/>
      <c r="AC440" s="121"/>
      <c r="AD440" s="121"/>
      <c r="AE440" s="121"/>
      <c r="AF440" s="121"/>
      <c r="AG440" s="121"/>
    </row>
    <row r="441" spans="10:33" x14ac:dyDescent="0.2">
      <c r="J441" s="121"/>
      <c r="K441" s="121"/>
      <c r="L441" s="121"/>
      <c r="M441" s="121"/>
      <c r="N441" s="121"/>
      <c r="O441" s="121"/>
      <c r="P441" s="121"/>
      <c r="Q441" s="121"/>
      <c r="R441" s="121"/>
      <c r="S441" s="121"/>
      <c r="T441" s="121"/>
      <c r="U441" s="121"/>
      <c r="V441" s="121"/>
      <c r="W441" s="121"/>
      <c r="X441" s="121"/>
      <c r="Y441" s="121"/>
      <c r="Z441" s="121"/>
      <c r="AA441" s="121"/>
      <c r="AB441" s="121"/>
      <c r="AC441" s="121"/>
      <c r="AD441" s="121"/>
      <c r="AE441" s="121"/>
      <c r="AF441" s="121"/>
      <c r="AG441" s="121"/>
    </row>
    <row r="442" spans="10:33" x14ac:dyDescent="0.2">
      <c r="J442" s="121"/>
      <c r="K442" s="121"/>
      <c r="L442" s="121"/>
      <c r="M442" s="121"/>
      <c r="N442" s="121"/>
      <c r="O442" s="121"/>
      <c r="P442" s="121"/>
      <c r="Q442" s="121"/>
      <c r="R442" s="121"/>
      <c r="S442" s="121"/>
      <c r="T442" s="121"/>
      <c r="U442" s="121"/>
      <c r="V442" s="121"/>
      <c r="W442" s="121"/>
      <c r="X442" s="121"/>
      <c r="Y442" s="121"/>
      <c r="Z442" s="121"/>
      <c r="AA442" s="121"/>
      <c r="AB442" s="121"/>
      <c r="AC442" s="121"/>
      <c r="AD442" s="121"/>
      <c r="AE442" s="121"/>
      <c r="AF442" s="121"/>
      <c r="AG442" s="121"/>
    </row>
    <row r="443" spans="10:33" x14ac:dyDescent="0.2">
      <c r="J443" s="121"/>
      <c r="K443" s="121"/>
      <c r="L443" s="121"/>
      <c r="M443" s="121"/>
      <c r="N443" s="121"/>
      <c r="O443" s="121"/>
      <c r="P443" s="121"/>
      <c r="Q443" s="121"/>
      <c r="R443" s="121"/>
      <c r="S443" s="121"/>
      <c r="T443" s="121"/>
      <c r="U443" s="121"/>
      <c r="V443" s="121"/>
      <c r="W443" s="121"/>
      <c r="X443" s="121"/>
      <c r="Y443" s="121"/>
      <c r="Z443" s="121"/>
      <c r="AA443" s="121"/>
      <c r="AB443" s="121"/>
      <c r="AC443" s="121"/>
      <c r="AD443" s="121"/>
      <c r="AE443" s="121"/>
      <c r="AF443" s="121"/>
      <c r="AG443" s="121"/>
    </row>
    <row r="444" spans="10:33" x14ac:dyDescent="0.2">
      <c r="J444" s="121"/>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c r="AG444" s="121"/>
    </row>
    <row r="445" spans="10:33" x14ac:dyDescent="0.2">
      <c r="J445" s="121"/>
      <c r="K445" s="121"/>
      <c r="L445" s="121"/>
      <c r="M445" s="121"/>
      <c r="N445" s="121"/>
      <c r="O445" s="121"/>
      <c r="P445" s="121"/>
      <c r="Q445" s="121"/>
      <c r="R445" s="121"/>
      <c r="S445" s="121"/>
      <c r="T445" s="121"/>
      <c r="U445" s="121"/>
      <c r="V445" s="121"/>
      <c r="W445" s="121"/>
      <c r="X445" s="121"/>
      <c r="Y445" s="121"/>
      <c r="Z445" s="121"/>
      <c r="AA445" s="121"/>
      <c r="AB445" s="121"/>
      <c r="AC445" s="121"/>
      <c r="AD445" s="121"/>
      <c r="AE445" s="121"/>
      <c r="AF445" s="121"/>
      <c r="AG445" s="121"/>
    </row>
    <row r="446" spans="10:33" x14ac:dyDescent="0.2">
      <c r="J446" s="121"/>
      <c r="K446" s="121"/>
      <c r="L446" s="121"/>
      <c r="M446" s="121"/>
      <c r="N446" s="121"/>
      <c r="O446" s="121"/>
      <c r="P446" s="121"/>
      <c r="Q446" s="121"/>
      <c r="R446" s="121"/>
      <c r="S446" s="121"/>
      <c r="T446" s="121"/>
      <c r="U446" s="121"/>
      <c r="V446" s="121"/>
      <c r="W446" s="121"/>
      <c r="X446" s="121"/>
      <c r="Y446" s="121"/>
      <c r="Z446" s="121"/>
      <c r="AA446" s="121"/>
      <c r="AB446" s="121"/>
      <c r="AC446" s="121"/>
      <c r="AD446" s="121"/>
      <c r="AE446" s="121"/>
      <c r="AF446" s="121"/>
      <c r="AG446" s="121"/>
    </row>
    <row r="447" spans="10:33" x14ac:dyDescent="0.2">
      <c r="J447" s="121"/>
      <c r="K447" s="121"/>
      <c r="L447" s="121"/>
      <c r="M447" s="121"/>
      <c r="N447" s="121"/>
      <c r="O447" s="121"/>
      <c r="P447" s="121"/>
      <c r="Q447" s="121"/>
      <c r="R447" s="121"/>
      <c r="S447" s="121"/>
      <c r="T447" s="121"/>
      <c r="U447" s="121"/>
      <c r="V447" s="121"/>
      <c r="W447" s="121"/>
      <c r="X447" s="121"/>
      <c r="Y447" s="121"/>
      <c r="Z447" s="121"/>
      <c r="AA447" s="121"/>
      <c r="AB447" s="121"/>
      <c r="AC447" s="121"/>
      <c r="AD447" s="121"/>
      <c r="AE447" s="121"/>
      <c r="AF447" s="121"/>
      <c r="AG447" s="121"/>
    </row>
    <row r="448" spans="10:33" x14ac:dyDescent="0.2">
      <c r="J448" s="121"/>
      <c r="K448" s="121"/>
      <c r="L448" s="121"/>
      <c r="M448" s="121"/>
      <c r="N448" s="121"/>
      <c r="O448" s="121"/>
      <c r="P448" s="121"/>
      <c r="Q448" s="121"/>
      <c r="R448" s="121"/>
      <c r="S448" s="121"/>
      <c r="T448" s="121"/>
      <c r="U448" s="121"/>
      <c r="V448" s="121"/>
      <c r="W448" s="121"/>
      <c r="X448" s="121"/>
      <c r="Y448" s="121"/>
      <c r="Z448" s="121"/>
      <c r="AA448" s="121"/>
      <c r="AB448" s="121"/>
      <c r="AC448" s="121"/>
      <c r="AD448" s="121"/>
      <c r="AE448" s="121"/>
      <c r="AF448" s="121"/>
      <c r="AG448" s="121"/>
    </row>
    <row r="449" spans="10:33" x14ac:dyDescent="0.2">
      <c r="J449" s="121"/>
      <c r="K449" s="121"/>
      <c r="L449" s="121"/>
      <c r="M449" s="121"/>
      <c r="N449" s="121"/>
      <c r="O449" s="121"/>
      <c r="P449" s="121"/>
      <c r="Q449" s="121"/>
      <c r="R449" s="121"/>
      <c r="S449" s="121"/>
      <c r="T449" s="121"/>
      <c r="U449" s="121"/>
      <c r="V449" s="121"/>
      <c r="W449" s="121"/>
      <c r="X449" s="121"/>
      <c r="Y449" s="121"/>
      <c r="Z449" s="121"/>
      <c r="AA449" s="121"/>
      <c r="AB449" s="121"/>
      <c r="AC449" s="121"/>
      <c r="AD449" s="121"/>
      <c r="AE449" s="121"/>
      <c r="AF449" s="121"/>
      <c r="AG449" s="121"/>
    </row>
    <row r="450" spans="10:33" x14ac:dyDescent="0.2">
      <c r="J450" s="121"/>
      <c r="K450" s="121"/>
      <c r="L450" s="121"/>
      <c r="M450" s="121"/>
      <c r="N450" s="121"/>
      <c r="O450" s="121"/>
      <c r="P450" s="121"/>
      <c r="Q450" s="121"/>
      <c r="R450" s="121"/>
      <c r="S450" s="121"/>
      <c r="T450" s="121"/>
      <c r="U450" s="121"/>
      <c r="V450" s="121"/>
      <c r="W450" s="121"/>
      <c r="X450" s="121"/>
      <c r="Y450" s="121"/>
      <c r="Z450" s="121"/>
      <c r="AA450" s="121"/>
      <c r="AB450" s="121"/>
      <c r="AC450" s="121"/>
      <c r="AD450" s="121"/>
      <c r="AE450" s="121"/>
      <c r="AF450" s="121"/>
      <c r="AG450" s="121"/>
    </row>
    <row r="451" spans="10:33" x14ac:dyDescent="0.2">
      <c r="J451" s="121"/>
      <c r="K451" s="121"/>
      <c r="L451" s="121"/>
      <c r="M451" s="121"/>
      <c r="N451" s="121"/>
      <c r="O451" s="121"/>
      <c r="P451" s="121"/>
      <c r="Q451" s="121"/>
      <c r="R451" s="121"/>
      <c r="S451" s="121"/>
      <c r="T451" s="121"/>
      <c r="U451" s="121"/>
      <c r="V451" s="121"/>
      <c r="W451" s="121"/>
      <c r="X451" s="121"/>
      <c r="Y451" s="121"/>
      <c r="Z451" s="121"/>
      <c r="AA451" s="121"/>
      <c r="AB451" s="121"/>
      <c r="AC451" s="121"/>
      <c r="AD451" s="121"/>
      <c r="AE451" s="121"/>
      <c r="AF451" s="121"/>
      <c r="AG451" s="121"/>
    </row>
    <row r="452" spans="10:33" x14ac:dyDescent="0.2">
      <c r="J452" s="121"/>
      <c r="K452" s="121"/>
      <c r="L452" s="121"/>
      <c r="M452" s="121"/>
      <c r="N452" s="121"/>
      <c r="O452" s="121"/>
      <c r="P452" s="121"/>
      <c r="Q452" s="121"/>
      <c r="R452" s="121"/>
      <c r="S452" s="121"/>
      <c r="T452" s="121"/>
      <c r="U452" s="121"/>
      <c r="V452" s="121"/>
      <c r="W452" s="121"/>
      <c r="X452" s="121"/>
      <c r="Y452" s="121"/>
      <c r="Z452" s="121"/>
      <c r="AA452" s="121"/>
      <c r="AB452" s="121"/>
      <c r="AC452" s="121"/>
      <c r="AD452" s="121"/>
      <c r="AE452" s="121"/>
      <c r="AF452" s="121"/>
      <c r="AG452" s="121"/>
    </row>
    <row r="453" spans="10:33" x14ac:dyDescent="0.2">
      <c r="J453" s="121"/>
      <c r="K453" s="121"/>
      <c r="L453" s="121"/>
      <c r="M453" s="121"/>
      <c r="N453" s="121"/>
      <c r="O453" s="121"/>
      <c r="P453" s="121"/>
      <c r="Q453" s="121"/>
      <c r="R453" s="121"/>
      <c r="S453" s="121"/>
      <c r="T453" s="121"/>
      <c r="U453" s="121"/>
      <c r="V453" s="121"/>
      <c r="W453" s="121"/>
      <c r="X453" s="121"/>
      <c r="Y453" s="121"/>
      <c r="Z453" s="121"/>
      <c r="AA453" s="121"/>
      <c r="AB453" s="121"/>
      <c r="AC453" s="121"/>
      <c r="AD453" s="121"/>
      <c r="AE453" s="121"/>
      <c r="AF453" s="121"/>
      <c r="AG453" s="121"/>
    </row>
    <row r="454" spans="10:33" x14ac:dyDescent="0.2">
      <c r="J454" s="121"/>
      <c r="K454" s="121"/>
      <c r="L454" s="121"/>
      <c r="M454" s="121"/>
      <c r="N454" s="121"/>
      <c r="O454" s="121"/>
      <c r="P454" s="121"/>
      <c r="Q454" s="121"/>
      <c r="R454" s="121"/>
      <c r="S454" s="121"/>
      <c r="T454" s="121"/>
      <c r="U454" s="121"/>
      <c r="V454" s="121"/>
      <c r="W454" s="121"/>
      <c r="X454" s="121"/>
      <c r="Y454" s="121"/>
      <c r="Z454" s="121"/>
      <c r="AA454" s="121"/>
      <c r="AB454" s="121"/>
      <c r="AC454" s="121"/>
      <c r="AD454" s="121"/>
      <c r="AE454" s="121"/>
      <c r="AF454" s="121"/>
      <c r="AG454" s="121"/>
    </row>
    <row r="455" spans="10:33" x14ac:dyDescent="0.2">
      <c r="J455" s="121"/>
      <c r="K455" s="121"/>
      <c r="L455" s="121"/>
      <c r="M455" s="121"/>
      <c r="N455" s="121"/>
      <c r="O455" s="121"/>
      <c r="P455" s="121"/>
      <c r="Q455" s="121"/>
      <c r="R455" s="121"/>
      <c r="S455" s="121"/>
      <c r="T455" s="121"/>
      <c r="U455" s="121"/>
      <c r="V455" s="121"/>
      <c r="W455" s="121"/>
      <c r="X455" s="121"/>
      <c r="Y455" s="121"/>
      <c r="Z455" s="121"/>
      <c r="AA455" s="121"/>
      <c r="AB455" s="121"/>
      <c r="AC455" s="121"/>
      <c r="AD455" s="121"/>
      <c r="AE455" s="121"/>
      <c r="AF455" s="121"/>
      <c r="AG455" s="121"/>
    </row>
    <row r="456" spans="10:33" x14ac:dyDescent="0.2">
      <c r="J456" s="121"/>
      <c r="K456" s="121"/>
      <c r="L456" s="121"/>
      <c r="M456" s="121"/>
      <c r="N456" s="121"/>
      <c r="O456" s="121"/>
      <c r="P456" s="121"/>
      <c r="Q456" s="121"/>
      <c r="R456" s="121"/>
      <c r="S456" s="121"/>
      <c r="T456" s="121"/>
      <c r="U456" s="121"/>
      <c r="V456" s="121"/>
      <c r="W456" s="121"/>
      <c r="X456" s="121"/>
      <c r="Y456" s="121"/>
      <c r="Z456" s="121"/>
      <c r="AA456" s="121"/>
      <c r="AB456" s="121"/>
      <c r="AC456" s="121"/>
      <c r="AD456" s="121"/>
      <c r="AE456" s="121"/>
      <c r="AF456" s="121"/>
      <c r="AG456" s="121"/>
    </row>
    <row r="457" spans="10:33" x14ac:dyDescent="0.2">
      <c r="J457" s="121"/>
      <c r="K457" s="121"/>
      <c r="L457" s="121"/>
      <c r="M457" s="121"/>
      <c r="N457" s="121"/>
      <c r="O457" s="121"/>
      <c r="P457" s="121"/>
      <c r="Q457" s="121"/>
      <c r="R457" s="121"/>
      <c r="S457" s="121"/>
      <c r="T457" s="121"/>
      <c r="U457" s="121"/>
      <c r="V457" s="121"/>
      <c r="W457" s="121"/>
      <c r="X457" s="121"/>
      <c r="Y457" s="121"/>
      <c r="Z457" s="121"/>
      <c r="AA457" s="121"/>
      <c r="AB457" s="121"/>
      <c r="AC457" s="121"/>
      <c r="AD457" s="121"/>
      <c r="AE457" s="121"/>
      <c r="AF457" s="121"/>
      <c r="AG457" s="121"/>
    </row>
    <row r="458" spans="10:33" x14ac:dyDescent="0.2">
      <c r="J458" s="121"/>
      <c r="K458" s="121"/>
      <c r="L458" s="121"/>
      <c r="M458" s="121"/>
      <c r="N458" s="121"/>
      <c r="O458" s="121"/>
      <c r="P458" s="121"/>
      <c r="Q458" s="121"/>
      <c r="R458" s="121"/>
      <c r="S458" s="121"/>
      <c r="T458" s="121"/>
      <c r="U458" s="121"/>
      <c r="V458" s="121"/>
      <c r="W458" s="121"/>
      <c r="X458" s="121"/>
      <c r="Y458" s="121"/>
      <c r="Z458" s="121"/>
      <c r="AA458" s="121"/>
      <c r="AB458" s="121"/>
      <c r="AC458" s="121"/>
      <c r="AD458" s="121"/>
      <c r="AE458" s="121"/>
      <c r="AF458" s="121"/>
      <c r="AG458" s="121"/>
    </row>
    <row r="459" spans="10:33" x14ac:dyDescent="0.2">
      <c r="J459" s="121"/>
      <c r="K459" s="121"/>
      <c r="L459" s="121"/>
      <c r="M459" s="121"/>
      <c r="N459" s="121"/>
      <c r="O459" s="121"/>
      <c r="P459" s="121"/>
      <c r="Q459" s="121"/>
      <c r="R459" s="121"/>
      <c r="S459" s="121"/>
      <c r="T459" s="121"/>
      <c r="U459" s="121"/>
      <c r="V459" s="121"/>
      <c r="W459" s="121"/>
      <c r="X459" s="121"/>
      <c r="Y459" s="121"/>
      <c r="Z459" s="121"/>
      <c r="AA459" s="121"/>
      <c r="AB459" s="121"/>
      <c r="AC459" s="121"/>
      <c r="AD459" s="121"/>
      <c r="AE459" s="121"/>
      <c r="AF459" s="121"/>
      <c r="AG459" s="121"/>
    </row>
    <row r="460" spans="10:33" x14ac:dyDescent="0.2">
      <c r="J460" s="121"/>
      <c r="K460" s="121"/>
      <c r="L460" s="121"/>
      <c r="M460" s="121"/>
      <c r="N460" s="121"/>
      <c r="O460" s="121"/>
      <c r="P460" s="121"/>
      <c r="Q460" s="121"/>
      <c r="R460" s="121"/>
      <c r="S460" s="121"/>
      <c r="T460" s="121"/>
      <c r="U460" s="121"/>
      <c r="V460" s="121"/>
      <c r="W460" s="121"/>
      <c r="X460" s="121"/>
      <c r="Y460" s="121"/>
      <c r="Z460" s="121"/>
      <c r="AA460" s="121"/>
      <c r="AB460" s="121"/>
      <c r="AC460" s="121"/>
      <c r="AD460" s="121"/>
      <c r="AE460" s="121"/>
      <c r="AF460" s="121"/>
      <c r="AG460" s="121"/>
    </row>
    <row r="461" spans="10:33" x14ac:dyDescent="0.2">
      <c r="J461" s="121"/>
      <c r="K461" s="121"/>
      <c r="L461" s="121"/>
      <c r="M461" s="121"/>
      <c r="N461" s="121"/>
      <c r="O461" s="121"/>
      <c r="P461" s="121"/>
      <c r="Q461" s="121"/>
      <c r="R461" s="121"/>
      <c r="S461" s="121"/>
      <c r="T461" s="121"/>
      <c r="U461" s="121"/>
      <c r="V461" s="121"/>
      <c r="W461" s="121"/>
      <c r="X461" s="121"/>
      <c r="Y461" s="121"/>
      <c r="Z461" s="121"/>
      <c r="AA461" s="121"/>
      <c r="AB461" s="121"/>
      <c r="AC461" s="121"/>
      <c r="AD461" s="121"/>
      <c r="AE461" s="121"/>
      <c r="AF461" s="121"/>
      <c r="AG461" s="121"/>
    </row>
    <row r="462" spans="10:33" x14ac:dyDescent="0.2">
      <c r="J462" s="121"/>
      <c r="K462" s="121"/>
      <c r="L462" s="121"/>
      <c r="M462" s="121"/>
      <c r="N462" s="121"/>
      <c r="O462" s="121"/>
      <c r="P462" s="121"/>
      <c r="Q462" s="121"/>
      <c r="R462" s="121"/>
      <c r="S462" s="121"/>
      <c r="T462" s="121"/>
      <c r="U462" s="121"/>
      <c r="V462" s="121"/>
      <c r="W462" s="121"/>
      <c r="X462" s="121"/>
      <c r="Y462" s="121"/>
      <c r="Z462" s="121"/>
      <c r="AA462" s="121"/>
      <c r="AB462" s="121"/>
      <c r="AC462" s="121"/>
      <c r="AD462" s="121"/>
      <c r="AE462" s="121"/>
      <c r="AF462" s="121"/>
      <c r="AG462" s="121"/>
    </row>
    <row r="463" spans="10:33" x14ac:dyDescent="0.2">
      <c r="J463" s="121"/>
      <c r="K463" s="121"/>
      <c r="L463" s="121"/>
      <c r="M463" s="121"/>
      <c r="N463" s="121"/>
      <c r="O463" s="121"/>
      <c r="P463" s="121"/>
      <c r="Q463" s="121"/>
      <c r="R463" s="121"/>
      <c r="S463" s="121"/>
      <c r="T463" s="121"/>
      <c r="U463" s="121"/>
      <c r="V463" s="121"/>
      <c r="W463" s="121"/>
      <c r="X463" s="121"/>
      <c r="Y463" s="121"/>
      <c r="Z463" s="121"/>
      <c r="AA463" s="121"/>
      <c r="AB463" s="121"/>
      <c r="AC463" s="121"/>
      <c r="AD463" s="121"/>
      <c r="AE463" s="121"/>
      <c r="AF463" s="121"/>
      <c r="AG463" s="121"/>
    </row>
    <row r="464" spans="10:33" x14ac:dyDescent="0.2">
      <c r="J464" s="121"/>
      <c r="K464" s="121"/>
      <c r="L464" s="121"/>
      <c r="M464" s="121"/>
      <c r="N464" s="121"/>
      <c r="O464" s="121"/>
      <c r="P464" s="121"/>
      <c r="Q464" s="121"/>
      <c r="R464" s="121"/>
      <c r="S464" s="121"/>
      <c r="T464" s="121"/>
      <c r="U464" s="121"/>
      <c r="V464" s="121"/>
      <c r="W464" s="121"/>
      <c r="X464" s="121"/>
      <c r="Y464" s="121"/>
      <c r="Z464" s="121"/>
      <c r="AA464" s="121"/>
      <c r="AB464" s="121"/>
      <c r="AC464" s="121"/>
      <c r="AD464" s="121"/>
      <c r="AE464" s="121"/>
      <c r="AF464" s="121"/>
      <c r="AG464" s="121"/>
    </row>
    <row r="465" spans="10:33" x14ac:dyDescent="0.2">
      <c r="J465" s="121"/>
      <c r="K465" s="121"/>
      <c r="L465" s="121"/>
      <c r="M465" s="121"/>
      <c r="N465" s="121"/>
      <c r="O465" s="121"/>
      <c r="P465" s="121"/>
      <c r="Q465" s="121"/>
      <c r="R465" s="121"/>
      <c r="S465" s="121"/>
      <c r="T465" s="121"/>
      <c r="U465" s="121"/>
      <c r="V465" s="121"/>
      <c r="W465" s="121"/>
      <c r="X465" s="121"/>
      <c r="Y465" s="121"/>
      <c r="Z465" s="121"/>
      <c r="AA465" s="121"/>
      <c r="AB465" s="121"/>
      <c r="AC465" s="121"/>
      <c r="AD465" s="121"/>
      <c r="AE465" s="121"/>
      <c r="AF465" s="121"/>
      <c r="AG465" s="121"/>
    </row>
    <row r="466" spans="10:33" x14ac:dyDescent="0.2">
      <c r="J466" s="121"/>
      <c r="K466" s="121"/>
      <c r="L466" s="121"/>
      <c r="M466" s="121"/>
      <c r="N466" s="121"/>
      <c r="O466" s="121"/>
      <c r="P466" s="121"/>
      <c r="Q466" s="121"/>
      <c r="R466" s="121"/>
      <c r="S466" s="121"/>
      <c r="T466" s="121"/>
      <c r="U466" s="121"/>
      <c r="V466" s="121"/>
      <c r="W466" s="121"/>
      <c r="X466" s="121"/>
      <c r="Y466" s="121"/>
      <c r="Z466" s="121"/>
      <c r="AA466" s="121"/>
      <c r="AB466" s="121"/>
      <c r="AC466" s="121"/>
      <c r="AD466" s="121"/>
      <c r="AE466" s="121"/>
      <c r="AF466" s="121"/>
      <c r="AG466" s="121"/>
    </row>
    <row r="467" spans="10:33" x14ac:dyDescent="0.2">
      <c r="J467" s="121"/>
      <c r="K467" s="121"/>
      <c r="L467" s="121"/>
      <c r="M467" s="121"/>
      <c r="N467" s="121"/>
      <c r="O467" s="121"/>
      <c r="P467" s="121"/>
      <c r="Q467" s="121"/>
      <c r="R467" s="121"/>
      <c r="S467" s="121"/>
      <c r="T467" s="121"/>
      <c r="U467" s="121"/>
      <c r="V467" s="121"/>
      <c r="W467" s="121"/>
      <c r="X467" s="121"/>
      <c r="Y467" s="121"/>
      <c r="Z467" s="121"/>
      <c r="AA467" s="121"/>
      <c r="AB467" s="121"/>
      <c r="AC467" s="121"/>
      <c r="AD467" s="121"/>
      <c r="AE467" s="121"/>
      <c r="AF467" s="121"/>
      <c r="AG467" s="121"/>
    </row>
    <row r="468" spans="10:33" x14ac:dyDescent="0.2">
      <c r="J468" s="121"/>
      <c r="K468" s="121"/>
      <c r="L468" s="121"/>
      <c r="M468" s="121"/>
      <c r="N468" s="121"/>
      <c r="O468" s="121"/>
      <c r="P468" s="121"/>
      <c r="Q468" s="121"/>
      <c r="R468" s="121"/>
      <c r="S468" s="121"/>
      <c r="T468" s="121"/>
      <c r="U468" s="121"/>
      <c r="V468" s="121"/>
      <c r="W468" s="121"/>
      <c r="X468" s="121"/>
      <c r="Y468" s="121"/>
      <c r="Z468" s="121"/>
      <c r="AA468" s="121"/>
      <c r="AB468" s="121"/>
      <c r="AC468" s="121"/>
      <c r="AD468" s="121"/>
      <c r="AE468" s="121"/>
      <c r="AF468" s="121"/>
      <c r="AG468" s="121"/>
    </row>
    <row r="469" spans="10:33" x14ac:dyDescent="0.2">
      <c r="J469" s="121"/>
      <c r="K469" s="121"/>
      <c r="L469" s="121"/>
      <c r="M469" s="121"/>
      <c r="N469" s="121"/>
      <c r="O469" s="121"/>
      <c r="P469" s="121"/>
      <c r="Q469" s="121"/>
      <c r="R469" s="121"/>
      <c r="S469" s="121"/>
      <c r="T469" s="121"/>
      <c r="U469" s="121"/>
      <c r="V469" s="121"/>
      <c r="W469" s="121"/>
      <c r="X469" s="121"/>
      <c r="Y469" s="121"/>
      <c r="Z469" s="121"/>
      <c r="AA469" s="121"/>
      <c r="AB469" s="121"/>
      <c r="AC469" s="121"/>
      <c r="AD469" s="121"/>
      <c r="AE469" s="121"/>
      <c r="AF469" s="121"/>
      <c r="AG469" s="121"/>
    </row>
    <row r="470" spans="10:33" x14ac:dyDescent="0.2">
      <c r="J470" s="121"/>
      <c r="K470" s="121"/>
      <c r="L470" s="121"/>
      <c r="M470" s="121"/>
      <c r="N470" s="121"/>
      <c r="O470" s="121"/>
      <c r="P470" s="121"/>
      <c r="Q470" s="121"/>
      <c r="R470" s="121"/>
      <c r="S470" s="121"/>
      <c r="T470" s="121"/>
      <c r="U470" s="121"/>
      <c r="V470" s="121"/>
      <c r="W470" s="121"/>
      <c r="X470" s="121"/>
      <c r="Y470" s="121"/>
      <c r="Z470" s="121"/>
      <c r="AA470" s="121"/>
      <c r="AB470" s="121"/>
      <c r="AC470" s="121"/>
      <c r="AD470" s="121"/>
      <c r="AE470" s="121"/>
      <c r="AF470" s="121"/>
      <c r="AG470" s="121"/>
    </row>
    <row r="471" spans="10:33" x14ac:dyDescent="0.2">
      <c r="J471" s="121"/>
      <c r="K471" s="121"/>
      <c r="L471" s="121"/>
      <c r="M471" s="121"/>
      <c r="N471" s="121"/>
      <c r="O471" s="121"/>
      <c r="P471" s="121"/>
      <c r="Q471" s="121"/>
      <c r="R471" s="121"/>
      <c r="S471" s="121"/>
      <c r="T471" s="121"/>
      <c r="U471" s="121"/>
      <c r="V471" s="121"/>
      <c r="W471" s="121"/>
      <c r="X471" s="121"/>
      <c r="Y471" s="121"/>
      <c r="Z471" s="121"/>
      <c r="AA471" s="121"/>
      <c r="AB471" s="121"/>
      <c r="AC471" s="121"/>
      <c r="AD471" s="121"/>
      <c r="AE471" s="121"/>
      <c r="AF471" s="121"/>
      <c r="AG471" s="121"/>
    </row>
    <row r="472" spans="10:33" x14ac:dyDescent="0.2">
      <c r="J472" s="121"/>
      <c r="K472" s="121"/>
      <c r="L472" s="121"/>
      <c r="M472" s="121"/>
      <c r="N472" s="121"/>
      <c r="O472" s="121"/>
      <c r="P472" s="121"/>
      <c r="Q472" s="121"/>
      <c r="R472" s="121"/>
      <c r="S472" s="121"/>
      <c r="T472" s="121"/>
      <c r="U472" s="121"/>
      <c r="V472" s="121"/>
      <c r="W472" s="121"/>
      <c r="X472" s="121"/>
      <c r="Y472" s="121"/>
      <c r="Z472" s="121"/>
      <c r="AA472" s="121"/>
      <c r="AB472" s="121"/>
      <c r="AC472" s="121"/>
      <c r="AD472" s="121"/>
      <c r="AE472" s="121"/>
      <c r="AF472" s="121"/>
      <c r="AG472" s="121"/>
    </row>
    <row r="473" spans="10:33" x14ac:dyDescent="0.2">
      <c r="J473" s="121"/>
      <c r="K473" s="121"/>
      <c r="L473" s="121"/>
      <c r="M473" s="121"/>
      <c r="N473" s="121"/>
      <c r="O473" s="121"/>
      <c r="P473" s="121"/>
      <c r="Q473" s="121"/>
      <c r="R473" s="121"/>
      <c r="S473" s="121"/>
      <c r="T473" s="121"/>
      <c r="U473" s="121"/>
      <c r="V473" s="121"/>
      <c r="W473" s="121"/>
      <c r="X473" s="121"/>
      <c r="Y473" s="121"/>
      <c r="Z473" s="121"/>
      <c r="AA473" s="121"/>
      <c r="AB473" s="121"/>
      <c r="AC473" s="121"/>
      <c r="AD473" s="121"/>
      <c r="AE473" s="121"/>
      <c r="AF473" s="121"/>
      <c r="AG473" s="121"/>
    </row>
    <row r="474" spans="10:33" x14ac:dyDescent="0.2">
      <c r="J474" s="121"/>
      <c r="K474" s="121"/>
      <c r="L474" s="121"/>
      <c r="M474" s="121"/>
      <c r="N474" s="121"/>
      <c r="O474" s="121"/>
      <c r="P474" s="121"/>
      <c r="Q474" s="121"/>
      <c r="R474" s="121"/>
      <c r="S474" s="121"/>
      <c r="T474" s="121"/>
      <c r="U474" s="121"/>
      <c r="V474" s="121"/>
      <c r="W474" s="121"/>
      <c r="X474" s="121"/>
      <c r="Y474" s="121"/>
      <c r="Z474" s="121"/>
      <c r="AA474" s="121"/>
      <c r="AB474" s="121"/>
      <c r="AC474" s="121"/>
      <c r="AD474" s="121"/>
      <c r="AE474" s="121"/>
      <c r="AF474" s="121"/>
      <c r="AG474" s="121"/>
    </row>
    <row r="475" spans="10:33" x14ac:dyDescent="0.2">
      <c r="J475" s="121"/>
      <c r="K475" s="121"/>
      <c r="L475" s="121"/>
      <c r="M475" s="121"/>
      <c r="N475" s="121"/>
      <c r="O475" s="121"/>
      <c r="P475" s="121"/>
      <c r="Q475" s="121"/>
      <c r="R475" s="121"/>
      <c r="S475" s="121"/>
      <c r="T475" s="121"/>
      <c r="U475" s="121"/>
      <c r="V475" s="121"/>
      <c r="W475" s="121"/>
      <c r="X475" s="121"/>
      <c r="Y475" s="121"/>
      <c r="Z475" s="121"/>
      <c r="AA475" s="121"/>
      <c r="AB475" s="121"/>
      <c r="AC475" s="121"/>
      <c r="AD475" s="121"/>
      <c r="AE475" s="121"/>
      <c r="AF475" s="121"/>
      <c r="AG475" s="121"/>
    </row>
    <row r="476" spans="10:33" x14ac:dyDescent="0.2">
      <c r="J476" s="121"/>
      <c r="K476" s="121"/>
      <c r="L476" s="121"/>
      <c r="M476" s="121"/>
      <c r="N476" s="121"/>
      <c r="O476" s="121"/>
      <c r="P476" s="121"/>
      <c r="Q476" s="121"/>
      <c r="R476" s="121"/>
      <c r="S476" s="121"/>
      <c r="T476" s="121"/>
      <c r="U476" s="121"/>
      <c r="V476" s="121"/>
      <c r="W476" s="121"/>
      <c r="X476" s="121"/>
      <c r="Y476" s="121"/>
      <c r="Z476" s="121"/>
      <c r="AA476" s="121"/>
      <c r="AB476" s="121"/>
      <c r="AC476" s="121"/>
      <c r="AD476" s="121"/>
      <c r="AE476" s="121"/>
      <c r="AF476" s="121"/>
      <c r="AG476" s="121"/>
    </row>
    <row r="477" spans="10:33" x14ac:dyDescent="0.2">
      <c r="J477" s="121"/>
      <c r="K477" s="121"/>
      <c r="L477" s="121"/>
      <c r="M477" s="121"/>
      <c r="N477" s="121"/>
      <c r="O477" s="121"/>
      <c r="P477" s="121"/>
      <c r="Q477" s="121"/>
      <c r="R477" s="121"/>
      <c r="S477" s="121"/>
      <c r="T477" s="121"/>
      <c r="U477" s="121"/>
      <c r="V477" s="121"/>
      <c r="W477" s="121"/>
      <c r="X477" s="121"/>
      <c r="Y477" s="121"/>
      <c r="Z477" s="121"/>
      <c r="AA477" s="121"/>
      <c r="AB477" s="121"/>
      <c r="AC477" s="121"/>
      <c r="AD477" s="121"/>
      <c r="AE477" s="121"/>
      <c r="AF477" s="121"/>
      <c r="AG477" s="121"/>
    </row>
    <row r="478" spans="10:33" x14ac:dyDescent="0.2">
      <c r="J478" s="121"/>
      <c r="K478" s="121"/>
      <c r="L478" s="121"/>
      <c r="M478" s="121"/>
      <c r="N478" s="121"/>
      <c r="O478" s="121"/>
      <c r="P478" s="121"/>
      <c r="Q478" s="121"/>
      <c r="R478" s="121"/>
      <c r="S478" s="121"/>
      <c r="T478" s="121"/>
      <c r="U478" s="121"/>
      <c r="V478" s="121"/>
      <c r="W478" s="121"/>
      <c r="X478" s="121"/>
      <c r="Y478" s="121"/>
      <c r="Z478" s="121"/>
      <c r="AA478" s="121"/>
      <c r="AB478" s="121"/>
      <c r="AC478" s="121"/>
      <c r="AD478" s="121"/>
      <c r="AE478" s="121"/>
      <c r="AF478" s="121"/>
      <c r="AG478" s="121"/>
    </row>
    <row r="479" spans="10:33" x14ac:dyDescent="0.2">
      <c r="J479" s="121"/>
      <c r="K479" s="121"/>
      <c r="L479" s="121"/>
      <c r="M479" s="121"/>
      <c r="N479" s="121"/>
      <c r="O479" s="121"/>
      <c r="P479" s="121"/>
      <c r="Q479" s="121"/>
      <c r="R479" s="121"/>
      <c r="S479" s="121"/>
      <c r="T479" s="121"/>
      <c r="U479" s="121"/>
      <c r="V479" s="121"/>
      <c r="W479" s="121"/>
      <c r="X479" s="121"/>
      <c r="Y479" s="121"/>
      <c r="Z479" s="121"/>
      <c r="AA479" s="121"/>
      <c r="AB479" s="121"/>
      <c r="AC479" s="121"/>
      <c r="AD479" s="121"/>
      <c r="AE479" s="121"/>
      <c r="AF479" s="121"/>
      <c r="AG479" s="121"/>
    </row>
    <row r="480" spans="10:33" x14ac:dyDescent="0.2">
      <c r="J480" s="121"/>
      <c r="K480" s="121"/>
      <c r="L480" s="121"/>
      <c r="M480" s="121"/>
      <c r="N480" s="121"/>
      <c r="O480" s="121"/>
      <c r="P480" s="121"/>
      <c r="Q480" s="121"/>
      <c r="R480" s="121"/>
      <c r="S480" s="121"/>
      <c r="T480" s="121"/>
      <c r="U480" s="121"/>
      <c r="V480" s="121"/>
      <c r="W480" s="121"/>
      <c r="X480" s="121"/>
      <c r="Y480" s="121"/>
      <c r="Z480" s="121"/>
      <c r="AA480" s="121"/>
      <c r="AB480" s="121"/>
      <c r="AC480" s="121"/>
      <c r="AD480" s="121"/>
      <c r="AE480" s="121"/>
      <c r="AF480" s="121"/>
      <c r="AG480" s="121"/>
    </row>
    <row r="481" spans="10:33" x14ac:dyDescent="0.2">
      <c r="J481" s="121"/>
      <c r="K481" s="121"/>
      <c r="L481" s="121"/>
      <c r="M481" s="121"/>
      <c r="N481" s="121"/>
      <c r="O481" s="121"/>
      <c r="P481" s="121"/>
      <c r="Q481" s="121"/>
      <c r="R481" s="121"/>
      <c r="S481" s="121"/>
      <c r="T481" s="121"/>
      <c r="U481" s="121"/>
      <c r="V481" s="121"/>
      <c r="W481" s="121"/>
      <c r="X481" s="121"/>
      <c r="Y481" s="121"/>
      <c r="Z481" s="121"/>
      <c r="AA481" s="121"/>
      <c r="AB481" s="121"/>
      <c r="AC481" s="121"/>
      <c r="AD481" s="121"/>
      <c r="AE481" s="121"/>
      <c r="AF481" s="121"/>
      <c r="AG481" s="121"/>
    </row>
    <row r="482" spans="10:33" x14ac:dyDescent="0.2">
      <c r="J482" s="121"/>
      <c r="K482" s="121"/>
      <c r="L482" s="121"/>
      <c r="M482" s="121"/>
      <c r="N482" s="121"/>
      <c r="O482" s="121"/>
      <c r="P482" s="121"/>
      <c r="Q482" s="121"/>
      <c r="R482" s="121"/>
      <c r="S482" s="121"/>
      <c r="T482" s="121"/>
      <c r="U482" s="121"/>
      <c r="V482" s="121"/>
      <c r="W482" s="121"/>
      <c r="X482" s="121"/>
      <c r="Y482" s="121"/>
      <c r="Z482" s="121"/>
      <c r="AA482" s="121"/>
      <c r="AB482" s="121"/>
      <c r="AC482" s="121"/>
      <c r="AD482" s="121"/>
      <c r="AE482" s="121"/>
      <c r="AF482" s="121"/>
      <c r="AG482" s="121"/>
    </row>
    <row r="483" spans="10:33" x14ac:dyDescent="0.2">
      <c r="J483" s="121"/>
      <c r="K483" s="121"/>
      <c r="L483" s="121"/>
      <c r="M483" s="121"/>
      <c r="N483" s="121"/>
      <c r="O483" s="121"/>
      <c r="P483" s="121"/>
      <c r="Q483" s="121"/>
      <c r="R483" s="121"/>
      <c r="S483" s="121"/>
      <c r="T483" s="121"/>
      <c r="U483" s="121"/>
      <c r="V483" s="121"/>
      <c r="W483" s="121"/>
      <c r="X483" s="121"/>
      <c r="Y483" s="121"/>
      <c r="Z483" s="121"/>
      <c r="AA483" s="121"/>
      <c r="AB483" s="121"/>
      <c r="AC483" s="121"/>
      <c r="AD483" s="121"/>
      <c r="AE483" s="121"/>
      <c r="AF483" s="121"/>
      <c r="AG483" s="121"/>
    </row>
    <row r="484" spans="10:33" x14ac:dyDescent="0.2">
      <c r="J484" s="121"/>
      <c r="K484" s="121"/>
      <c r="L484" s="121"/>
      <c r="M484" s="121"/>
      <c r="N484" s="121"/>
      <c r="O484" s="121"/>
      <c r="P484" s="121"/>
      <c r="Q484" s="121"/>
      <c r="R484" s="121"/>
      <c r="S484" s="121"/>
      <c r="T484" s="121"/>
      <c r="U484" s="121"/>
      <c r="V484" s="121"/>
      <c r="W484" s="121"/>
      <c r="X484" s="121"/>
      <c r="Y484" s="121"/>
      <c r="Z484" s="121"/>
      <c r="AA484" s="121"/>
      <c r="AB484" s="121"/>
      <c r="AC484" s="121"/>
      <c r="AD484" s="121"/>
      <c r="AE484" s="121"/>
      <c r="AF484" s="121"/>
      <c r="AG484" s="121"/>
    </row>
    <row r="485" spans="10:33" x14ac:dyDescent="0.2">
      <c r="J485" s="121"/>
      <c r="K485" s="121"/>
      <c r="L485" s="121"/>
      <c r="M485" s="121"/>
      <c r="N485" s="121"/>
      <c r="O485" s="121"/>
      <c r="P485" s="121"/>
      <c r="Q485" s="121"/>
      <c r="R485" s="121"/>
      <c r="S485" s="121"/>
      <c r="T485" s="121"/>
      <c r="U485" s="121"/>
      <c r="V485" s="121"/>
      <c r="W485" s="121"/>
      <c r="X485" s="121"/>
      <c r="Y485" s="121"/>
      <c r="Z485" s="121"/>
      <c r="AA485" s="121"/>
      <c r="AB485" s="121"/>
      <c r="AC485" s="121"/>
      <c r="AD485" s="121"/>
      <c r="AE485" s="121"/>
      <c r="AF485" s="121"/>
      <c r="AG485" s="121"/>
    </row>
    <row r="486" spans="10:33" x14ac:dyDescent="0.2">
      <c r="J486" s="121"/>
      <c r="K486" s="121"/>
      <c r="L486" s="121"/>
      <c r="M486" s="121"/>
      <c r="N486" s="121"/>
      <c r="O486" s="121"/>
      <c r="P486" s="121"/>
      <c r="Q486" s="121"/>
      <c r="R486" s="121"/>
      <c r="S486" s="121"/>
      <c r="T486" s="121"/>
      <c r="U486" s="121"/>
      <c r="V486" s="121"/>
      <c r="W486" s="121"/>
      <c r="X486" s="121"/>
      <c r="Y486" s="121"/>
      <c r="Z486" s="121"/>
      <c r="AA486" s="121"/>
      <c r="AB486" s="121"/>
      <c r="AC486" s="121"/>
      <c r="AD486" s="121"/>
      <c r="AE486" s="121"/>
      <c r="AF486" s="121"/>
      <c r="AG486" s="121"/>
    </row>
    <row r="487" spans="10:33" x14ac:dyDescent="0.2">
      <c r="J487" s="121"/>
      <c r="K487" s="121"/>
      <c r="L487" s="121"/>
      <c r="M487" s="121"/>
      <c r="N487" s="121"/>
      <c r="O487" s="121"/>
      <c r="P487" s="121"/>
      <c r="Q487" s="121"/>
      <c r="R487" s="121"/>
      <c r="S487" s="121"/>
      <c r="T487" s="121"/>
      <c r="U487" s="121"/>
      <c r="V487" s="121"/>
      <c r="W487" s="121"/>
      <c r="X487" s="121"/>
      <c r="Y487" s="121"/>
      <c r="Z487" s="121"/>
      <c r="AA487" s="121"/>
      <c r="AB487" s="121"/>
      <c r="AC487" s="121"/>
      <c r="AD487" s="121"/>
      <c r="AE487" s="121"/>
      <c r="AF487" s="121"/>
      <c r="AG487" s="121"/>
    </row>
    <row r="488" spans="10:33" x14ac:dyDescent="0.2">
      <c r="J488" s="121"/>
      <c r="K488" s="121"/>
      <c r="L488" s="121"/>
      <c r="M488" s="121"/>
      <c r="N488" s="121"/>
      <c r="O488" s="121"/>
      <c r="P488" s="121"/>
      <c r="Q488" s="121"/>
      <c r="R488" s="121"/>
      <c r="S488" s="121"/>
      <c r="T488" s="121"/>
      <c r="U488" s="121"/>
      <c r="V488" s="121"/>
      <c r="W488" s="121"/>
      <c r="X488" s="121"/>
      <c r="Y488" s="121"/>
      <c r="Z488" s="121"/>
      <c r="AA488" s="121"/>
      <c r="AB488" s="121"/>
      <c r="AC488" s="121"/>
      <c r="AD488" s="121"/>
      <c r="AE488" s="121"/>
      <c r="AF488" s="121"/>
      <c r="AG488" s="121"/>
    </row>
    <row r="489" spans="10:33" x14ac:dyDescent="0.2">
      <c r="J489" s="121"/>
      <c r="K489" s="121"/>
      <c r="L489" s="121"/>
      <c r="M489" s="121"/>
      <c r="N489" s="121"/>
      <c r="O489" s="121"/>
      <c r="P489" s="121"/>
      <c r="Q489" s="121"/>
      <c r="R489" s="121"/>
      <c r="S489" s="121"/>
      <c r="T489" s="121"/>
      <c r="U489" s="121"/>
      <c r="V489" s="121"/>
      <c r="W489" s="121"/>
      <c r="X489" s="121"/>
      <c r="Y489" s="121"/>
      <c r="Z489" s="121"/>
      <c r="AA489" s="121"/>
      <c r="AB489" s="121"/>
      <c r="AC489" s="121"/>
      <c r="AD489" s="121"/>
      <c r="AE489" s="121"/>
      <c r="AF489" s="121"/>
      <c r="AG489" s="121"/>
    </row>
    <row r="490" spans="10:33" x14ac:dyDescent="0.2">
      <c r="J490" s="121"/>
      <c r="K490" s="121"/>
      <c r="L490" s="121"/>
      <c r="M490" s="121"/>
      <c r="N490" s="121"/>
      <c r="O490" s="121"/>
      <c r="P490" s="121"/>
      <c r="Q490" s="121"/>
      <c r="R490" s="121"/>
      <c r="S490" s="121"/>
      <c r="T490" s="121"/>
      <c r="U490" s="121"/>
      <c r="V490" s="121"/>
      <c r="W490" s="121"/>
      <c r="X490" s="121"/>
      <c r="Y490" s="121"/>
      <c r="Z490" s="121"/>
      <c r="AA490" s="121"/>
      <c r="AB490" s="121"/>
      <c r="AC490" s="121"/>
      <c r="AD490" s="121"/>
      <c r="AE490" s="121"/>
      <c r="AF490" s="121"/>
      <c r="AG490" s="121"/>
    </row>
    <row r="491" spans="10:33" x14ac:dyDescent="0.2">
      <c r="J491" s="121"/>
      <c r="K491" s="121"/>
      <c r="L491" s="121"/>
      <c r="M491" s="121"/>
      <c r="N491" s="121"/>
      <c r="O491" s="121"/>
      <c r="P491" s="121"/>
      <c r="Q491" s="121"/>
      <c r="R491" s="121"/>
      <c r="S491" s="121"/>
      <c r="T491" s="121"/>
      <c r="U491" s="121"/>
      <c r="V491" s="121"/>
      <c r="W491" s="121"/>
      <c r="X491" s="121"/>
      <c r="Y491" s="121"/>
      <c r="Z491" s="121"/>
      <c r="AA491" s="121"/>
      <c r="AB491" s="121"/>
      <c r="AC491" s="121"/>
      <c r="AD491" s="121"/>
      <c r="AE491" s="121"/>
      <c r="AF491" s="121"/>
      <c r="AG491" s="121"/>
    </row>
    <row r="492" spans="10:33" x14ac:dyDescent="0.2">
      <c r="J492" s="121"/>
      <c r="K492" s="121"/>
      <c r="L492" s="121"/>
      <c r="M492" s="121"/>
      <c r="N492" s="121"/>
      <c r="O492" s="121"/>
      <c r="P492" s="121"/>
      <c r="Q492" s="121"/>
      <c r="R492" s="121"/>
      <c r="S492" s="121"/>
      <c r="T492" s="121"/>
      <c r="U492" s="121"/>
      <c r="V492" s="121"/>
      <c r="W492" s="121"/>
      <c r="X492" s="121"/>
      <c r="Y492" s="121"/>
      <c r="Z492" s="121"/>
      <c r="AA492" s="121"/>
      <c r="AB492" s="121"/>
      <c r="AC492" s="121"/>
      <c r="AD492" s="121"/>
      <c r="AE492" s="121"/>
      <c r="AF492" s="121"/>
      <c r="AG492" s="121"/>
    </row>
    <row r="493" spans="10:33" x14ac:dyDescent="0.2">
      <c r="J493" s="121"/>
      <c r="K493" s="121"/>
      <c r="L493" s="121"/>
      <c r="M493" s="121"/>
      <c r="N493" s="121"/>
      <c r="O493" s="121"/>
      <c r="P493" s="121"/>
      <c r="Q493" s="121"/>
      <c r="R493" s="121"/>
      <c r="S493" s="121"/>
      <c r="T493" s="121"/>
      <c r="U493" s="121"/>
      <c r="V493" s="121"/>
      <c r="W493" s="121"/>
      <c r="X493" s="121"/>
      <c r="Y493" s="121"/>
      <c r="Z493" s="121"/>
      <c r="AA493" s="121"/>
      <c r="AB493" s="121"/>
      <c r="AC493" s="121"/>
      <c r="AD493" s="121"/>
      <c r="AE493" s="121"/>
      <c r="AF493" s="121"/>
      <c r="AG493" s="121"/>
    </row>
    <row r="494" spans="10:33" x14ac:dyDescent="0.2">
      <c r="J494" s="121"/>
      <c r="K494" s="121"/>
      <c r="L494" s="121"/>
      <c r="M494" s="121"/>
      <c r="N494" s="121"/>
      <c r="O494" s="121"/>
      <c r="P494" s="121"/>
      <c r="Q494" s="121"/>
      <c r="R494" s="121"/>
      <c r="S494" s="121"/>
      <c r="T494" s="121"/>
      <c r="U494" s="121"/>
      <c r="V494" s="121"/>
      <c r="W494" s="121"/>
      <c r="X494" s="121"/>
      <c r="Y494" s="121"/>
      <c r="Z494" s="121"/>
      <c r="AA494" s="121"/>
      <c r="AB494" s="121"/>
      <c r="AC494" s="121"/>
      <c r="AD494" s="121"/>
      <c r="AE494" s="121"/>
      <c r="AF494" s="121"/>
      <c r="AG494" s="121"/>
    </row>
    <row r="495" spans="10:33" x14ac:dyDescent="0.2">
      <c r="J495" s="121"/>
      <c r="K495" s="121"/>
      <c r="L495" s="121"/>
      <c r="M495" s="121"/>
      <c r="N495" s="121"/>
      <c r="O495" s="121"/>
      <c r="P495" s="121"/>
      <c r="Q495" s="121"/>
      <c r="R495" s="121"/>
      <c r="S495" s="121"/>
      <c r="T495" s="121"/>
      <c r="U495" s="121"/>
      <c r="V495" s="121"/>
      <c r="W495" s="121"/>
      <c r="X495" s="121"/>
      <c r="Y495" s="121"/>
      <c r="Z495" s="121"/>
      <c r="AA495" s="121"/>
      <c r="AB495" s="121"/>
      <c r="AC495" s="121"/>
      <c r="AD495" s="121"/>
      <c r="AE495" s="121"/>
      <c r="AF495" s="121"/>
      <c r="AG495" s="121"/>
    </row>
    <row r="496" spans="10:33" x14ac:dyDescent="0.2">
      <c r="J496" s="121"/>
      <c r="K496" s="121"/>
      <c r="L496" s="121"/>
      <c r="M496" s="121"/>
      <c r="N496" s="121"/>
      <c r="O496" s="121"/>
      <c r="P496" s="121"/>
      <c r="Q496" s="121"/>
      <c r="R496" s="121"/>
      <c r="S496" s="121"/>
      <c r="T496" s="121"/>
      <c r="U496" s="121"/>
      <c r="V496" s="121"/>
      <c r="W496" s="121"/>
      <c r="X496" s="121"/>
      <c r="Y496" s="121"/>
      <c r="Z496" s="121"/>
      <c r="AA496" s="121"/>
      <c r="AB496" s="121"/>
      <c r="AC496" s="121"/>
      <c r="AD496" s="121"/>
      <c r="AE496" s="121"/>
      <c r="AF496" s="121"/>
      <c r="AG496" s="121"/>
    </row>
    <row r="497" spans="10:33" x14ac:dyDescent="0.2">
      <c r="J497" s="121"/>
      <c r="K497" s="121"/>
      <c r="L497" s="121"/>
      <c r="M497" s="121"/>
      <c r="N497" s="121"/>
      <c r="O497" s="121"/>
      <c r="P497" s="121"/>
      <c r="Q497" s="121"/>
      <c r="R497" s="121"/>
      <c r="S497" s="121"/>
      <c r="T497" s="121"/>
      <c r="U497" s="121"/>
      <c r="V497" s="121"/>
      <c r="W497" s="121"/>
      <c r="X497" s="121"/>
      <c r="Y497" s="121"/>
      <c r="Z497" s="121"/>
      <c r="AA497" s="121"/>
      <c r="AB497" s="121"/>
      <c r="AC497" s="121"/>
      <c r="AD497" s="121"/>
      <c r="AE497" s="121"/>
      <c r="AF497" s="121"/>
      <c r="AG497" s="121"/>
    </row>
    <row r="498" spans="10:33" x14ac:dyDescent="0.2">
      <c r="J498" s="121"/>
      <c r="K498" s="121"/>
      <c r="L498" s="121"/>
      <c r="M498" s="121"/>
      <c r="N498" s="121"/>
      <c r="O498" s="121"/>
      <c r="P498" s="121"/>
      <c r="Q498" s="121"/>
      <c r="R498" s="121"/>
      <c r="S498" s="121"/>
      <c r="T498" s="121"/>
      <c r="U498" s="121"/>
      <c r="V498" s="121"/>
      <c r="W498" s="121"/>
      <c r="X498" s="121"/>
      <c r="Y498" s="121"/>
      <c r="Z498" s="121"/>
      <c r="AA498" s="121"/>
      <c r="AB498" s="121"/>
      <c r="AC498" s="121"/>
      <c r="AD498" s="121"/>
      <c r="AE498" s="121"/>
      <c r="AF498" s="121"/>
      <c r="AG498" s="121"/>
    </row>
    <row r="499" spans="10:33" x14ac:dyDescent="0.2">
      <c r="J499" s="121"/>
      <c r="K499" s="121"/>
      <c r="L499" s="121"/>
      <c r="M499" s="121"/>
      <c r="N499" s="121"/>
      <c r="O499" s="121"/>
      <c r="P499" s="121"/>
      <c r="Q499" s="121"/>
      <c r="R499" s="121"/>
      <c r="S499" s="121"/>
      <c r="T499" s="121"/>
      <c r="U499" s="121"/>
      <c r="V499" s="121"/>
      <c r="W499" s="121"/>
      <c r="X499" s="121"/>
      <c r="Y499" s="121"/>
      <c r="Z499" s="121"/>
      <c r="AA499" s="121"/>
      <c r="AB499" s="121"/>
      <c r="AC499" s="121"/>
      <c r="AD499" s="121"/>
      <c r="AE499" s="121"/>
      <c r="AF499" s="121"/>
      <c r="AG499" s="121"/>
    </row>
    <row r="500" spans="10:33" x14ac:dyDescent="0.2">
      <c r="J500" s="121"/>
      <c r="K500" s="121"/>
      <c r="L500" s="121"/>
      <c r="M500" s="121"/>
      <c r="N500" s="121"/>
      <c r="O500" s="121"/>
      <c r="P500" s="121"/>
      <c r="Q500" s="121"/>
      <c r="R500" s="121"/>
      <c r="S500" s="121"/>
      <c r="T500" s="121"/>
      <c r="U500" s="121"/>
      <c r="V500" s="121"/>
      <c r="W500" s="121"/>
      <c r="X500" s="121"/>
      <c r="Y500" s="121"/>
      <c r="Z500" s="121"/>
      <c r="AA500" s="121"/>
      <c r="AB500" s="121"/>
      <c r="AC500" s="121"/>
      <c r="AD500" s="121"/>
      <c r="AE500" s="121"/>
      <c r="AF500" s="121"/>
      <c r="AG500" s="121"/>
    </row>
    <row r="501" spans="10:33" x14ac:dyDescent="0.2">
      <c r="J501" s="121"/>
      <c r="K501" s="121"/>
      <c r="L501" s="121"/>
      <c r="M501" s="121"/>
      <c r="N501" s="121"/>
      <c r="O501" s="121"/>
      <c r="P501" s="121"/>
      <c r="Q501" s="121"/>
      <c r="R501" s="121"/>
      <c r="S501" s="121"/>
      <c r="T501" s="121"/>
      <c r="U501" s="121"/>
      <c r="V501" s="121"/>
      <c r="W501" s="121"/>
      <c r="X501" s="121"/>
      <c r="Y501" s="121"/>
      <c r="Z501" s="121"/>
      <c r="AA501" s="121"/>
      <c r="AB501" s="121"/>
      <c r="AC501" s="121"/>
      <c r="AD501" s="121"/>
      <c r="AE501" s="121"/>
      <c r="AF501" s="121"/>
      <c r="AG501" s="121"/>
    </row>
    <row r="502" spans="10:33" x14ac:dyDescent="0.2">
      <c r="J502" s="121"/>
      <c r="K502" s="121"/>
      <c r="L502" s="121"/>
      <c r="M502" s="121"/>
      <c r="N502" s="121"/>
      <c r="O502" s="121"/>
      <c r="P502" s="121"/>
      <c r="Q502" s="121"/>
      <c r="R502" s="121"/>
      <c r="S502" s="121"/>
      <c r="T502" s="121"/>
      <c r="U502" s="121"/>
      <c r="V502" s="121"/>
      <c r="W502" s="121"/>
      <c r="X502" s="121"/>
      <c r="Y502" s="121"/>
      <c r="Z502" s="121"/>
      <c r="AA502" s="121"/>
      <c r="AB502" s="121"/>
      <c r="AC502" s="121"/>
      <c r="AD502" s="121"/>
      <c r="AE502" s="121"/>
      <c r="AF502" s="121"/>
      <c r="AG502" s="121"/>
    </row>
    <row r="503" spans="10:33" x14ac:dyDescent="0.2">
      <c r="J503" s="121"/>
      <c r="K503" s="121"/>
      <c r="L503" s="121"/>
      <c r="M503" s="121"/>
      <c r="N503" s="121"/>
      <c r="O503" s="121"/>
      <c r="P503" s="121"/>
      <c r="Q503" s="121"/>
      <c r="R503" s="121"/>
      <c r="S503" s="121"/>
      <c r="T503" s="121"/>
      <c r="U503" s="121"/>
      <c r="V503" s="121"/>
      <c r="W503" s="121"/>
      <c r="X503" s="121"/>
      <c r="Y503" s="121"/>
      <c r="Z503" s="121"/>
      <c r="AA503" s="121"/>
      <c r="AB503" s="121"/>
      <c r="AC503" s="121"/>
      <c r="AD503" s="121"/>
      <c r="AE503" s="121"/>
      <c r="AF503" s="121"/>
      <c r="AG503" s="121"/>
    </row>
    <row r="504" spans="10:33" x14ac:dyDescent="0.2">
      <c r="J504" s="121"/>
      <c r="K504" s="121"/>
      <c r="L504" s="121"/>
      <c r="M504" s="121"/>
      <c r="N504" s="121"/>
      <c r="O504" s="121"/>
      <c r="P504" s="121"/>
      <c r="Q504" s="121"/>
      <c r="R504" s="121"/>
      <c r="S504" s="121"/>
      <c r="T504" s="121"/>
      <c r="U504" s="121"/>
      <c r="V504" s="121"/>
      <c r="W504" s="121"/>
      <c r="X504" s="121"/>
      <c r="Y504" s="121"/>
      <c r="Z504" s="121"/>
      <c r="AA504" s="121"/>
      <c r="AB504" s="121"/>
      <c r="AC504" s="121"/>
      <c r="AD504" s="121"/>
      <c r="AE504" s="121"/>
      <c r="AF504" s="121"/>
      <c r="AG504" s="121"/>
    </row>
    <row r="505" spans="10:33" x14ac:dyDescent="0.2">
      <c r="J505" s="121"/>
      <c r="K505" s="121"/>
      <c r="L505" s="121"/>
      <c r="M505" s="121"/>
      <c r="N505" s="121"/>
      <c r="O505" s="121"/>
      <c r="P505" s="121"/>
      <c r="Q505" s="121"/>
      <c r="R505" s="121"/>
      <c r="S505" s="121"/>
      <c r="T505" s="121"/>
      <c r="U505" s="121"/>
      <c r="V505" s="121"/>
      <c r="W505" s="121"/>
      <c r="X505" s="121"/>
      <c r="Y505" s="121"/>
      <c r="Z505" s="121"/>
      <c r="AA505" s="121"/>
      <c r="AB505" s="121"/>
      <c r="AC505" s="121"/>
      <c r="AD505" s="121"/>
      <c r="AE505" s="121"/>
      <c r="AF505" s="121"/>
      <c r="AG505" s="121"/>
    </row>
    <row r="506" spans="10:33" x14ac:dyDescent="0.2">
      <c r="J506" s="121"/>
      <c r="K506" s="121"/>
      <c r="L506" s="121"/>
      <c r="M506" s="121"/>
      <c r="N506" s="121"/>
      <c r="O506" s="121"/>
      <c r="P506" s="121"/>
      <c r="Q506" s="121"/>
      <c r="R506" s="121"/>
      <c r="S506" s="121"/>
      <c r="T506" s="121"/>
      <c r="U506" s="121"/>
      <c r="V506" s="121"/>
      <c r="W506" s="121"/>
      <c r="X506" s="121"/>
      <c r="Y506" s="121"/>
      <c r="Z506" s="121"/>
      <c r="AA506" s="121"/>
      <c r="AB506" s="121"/>
      <c r="AC506" s="121"/>
      <c r="AD506" s="121"/>
      <c r="AE506" s="121"/>
      <c r="AF506" s="121"/>
      <c r="AG506" s="121"/>
    </row>
    <row r="507" spans="10:33" x14ac:dyDescent="0.2">
      <c r="J507" s="121"/>
      <c r="K507" s="121"/>
      <c r="L507" s="121"/>
      <c r="M507" s="121"/>
      <c r="N507" s="121"/>
      <c r="O507" s="121"/>
      <c r="P507" s="121"/>
      <c r="Q507" s="121"/>
      <c r="R507" s="121"/>
      <c r="S507" s="121"/>
      <c r="T507" s="121"/>
      <c r="U507" s="121"/>
      <c r="V507" s="121"/>
      <c r="W507" s="121"/>
      <c r="X507" s="121"/>
      <c r="Y507" s="121"/>
      <c r="Z507" s="121"/>
      <c r="AA507" s="121"/>
      <c r="AB507" s="121"/>
      <c r="AC507" s="121"/>
      <c r="AD507" s="121"/>
      <c r="AE507" s="121"/>
      <c r="AF507" s="121"/>
      <c r="AG507" s="121"/>
    </row>
    <row r="508" spans="10:33" x14ac:dyDescent="0.2">
      <c r="J508" s="121"/>
      <c r="K508" s="121"/>
      <c r="L508" s="121"/>
      <c r="M508" s="121"/>
      <c r="N508" s="121"/>
      <c r="O508" s="121"/>
      <c r="P508" s="121"/>
      <c r="Q508" s="121"/>
      <c r="R508" s="121"/>
      <c r="S508" s="121"/>
      <c r="T508" s="121"/>
      <c r="U508" s="121"/>
      <c r="V508" s="121"/>
      <c r="W508" s="121"/>
      <c r="X508" s="121"/>
      <c r="Y508" s="121"/>
      <c r="Z508" s="121"/>
      <c r="AA508" s="121"/>
      <c r="AB508" s="121"/>
      <c r="AC508" s="121"/>
      <c r="AD508" s="121"/>
      <c r="AE508" s="121"/>
      <c r="AF508" s="121"/>
      <c r="AG508" s="121"/>
    </row>
    <row r="509" spans="10:33" x14ac:dyDescent="0.2">
      <c r="J509" s="121"/>
      <c r="K509" s="121"/>
      <c r="L509" s="121"/>
      <c r="M509" s="121"/>
      <c r="N509" s="121"/>
      <c r="O509" s="121"/>
      <c r="P509" s="121"/>
      <c r="Q509" s="121"/>
      <c r="R509" s="121"/>
      <c r="S509" s="121"/>
      <c r="T509" s="121"/>
      <c r="U509" s="121"/>
      <c r="V509" s="121"/>
      <c r="W509" s="121"/>
      <c r="X509" s="121"/>
      <c r="Y509" s="121"/>
      <c r="Z509" s="121"/>
      <c r="AA509" s="121"/>
      <c r="AB509" s="121"/>
      <c r="AC509" s="121"/>
      <c r="AD509" s="121"/>
      <c r="AE509" s="121"/>
      <c r="AF509" s="121"/>
      <c r="AG509" s="121"/>
    </row>
    <row r="510" spans="10:33" x14ac:dyDescent="0.2">
      <c r="J510" s="121"/>
      <c r="K510" s="121"/>
      <c r="L510" s="121"/>
      <c r="M510" s="121"/>
      <c r="N510" s="121"/>
      <c r="O510" s="121"/>
      <c r="P510" s="121"/>
      <c r="Q510" s="121"/>
      <c r="R510" s="121"/>
      <c r="S510" s="121"/>
      <c r="T510" s="121"/>
      <c r="U510" s="121"/>
      <c r="V510" s="121"/>
      <c r="W510" s="121"/>
      <c r="X510" s="121"/>
      <c r="Y510" s="121"/>
      <c r="Z510" s="121"/>
      <c r="AA510" s="121"/>
      <c r="AB510" s="121"/>
      <c r="AC510" s="121"/>
      <c r="AD510" s="121"/>
      <c r="AE510" s="121"/>
      <c r="AF510" s="121"/>
      <c r="AG510" s="121"/>
    </row>
    <row r="511" spans="10:33" x14ac:dyDescent="0.2">
      <c r="J511" s="121"/>
      <c r="K511" s="121"/>
      <c r="L511" s="121"/>
      <c r="M511" s="121"/>
      <c r="N511" s="121"/>
      <c r="O511" s="121"/>
      <c r="P511" s="121"/>
      <c r="Q511" s="121"/>
      <c r="R511" s="121"/>
      <c r="S511" s="121"/>
      <c r="T511" s="121"/>
      <c r="U511" s="121"/>
      <c r="V511" s="121"/>
      <c r="W511" s="121"/>
      <c r="X511" s="121"/>
      <c r="Y511" s="121"/>
      <c r="Z511" s="121"/>
      <c r="AA511" s="121"/>
      <c r="AB511" s="121"/>
      <c r="AC511" s="121"/>
      <c r="AD511" s="121"/>
      <c r="AE511" s="121"/>
      <c r="AF511" s="121"/>
      <c r="AG511" s="121"/>
    </row>
    <row r="512" spans="10:33" x14ac:dyDescent="0.2">
      <c r="J512" s="121"/>
      <c r="K512" s="121"/>
      <c r="L512" s="121"/>
      <c r="M512" s="121"/>
      <c r="N512" s="121"/>
      <c r="O512" s="121"/>
      <c r="P512" s="121"/>
      <c r="Q512" s="121"/>
      <c r="R512" s="121"/>
      <c r="S512" s="121"/>
      <c r="T512" s="121"/>
      <c r="U512" s="121"/>
      <c r="V512" s="121"/>
      <c r="W512" s="121"/>
      <c r="X512" s="121"/>
      <c r="Y512" s="121"/>
      <c r="Z512" s="121"/>
      <c r="AA512" s="121"/>
      <c r="AB512" s="121"/>
      <c r="AC512" s="121"/>
      <c r="AD512" s="121"/>
      <c r="AE512" s="121"/>
      <c r="AF512" s="121"/>
      <c r="AG512" s="121"/>
    </row>
    <row r="513" spans="10:33" x14ac:dyDescent="0.2">
      <c r="J513" s="121"/>
      <c r="K513" s="121"/>
      <c r="L513" s="121"/>
      <c r="M513" s="121"/>
      <c r="N513" s="121"/>
      <c r="O513" s="121"/>
      <c r="P513" s="121"/>
      <c r="Q513" s="121"/>
      <c r="R513" s="121"/>
      <c r="S513" s="121"/>
      <c r="T513" s="121"/>
      <c r="U513" s="121"/>
      <c r="V513" s="121"/>
      <c r="W513" s="121"/>
      <c r="X513" s="121"/>
      <c r="Y513" s="121"/>
      <c r="Z513" s="121"/>
      <c r="AA513" s="121"/>
      <c r="AB513" s="121"/>
      <c r="AC513" s="121"/>
      <c r="AD513" s="121"/>
      <c r="AE513" s="121"/>
      <c r="AF513" s="121"/>
      <c r="AG513" s="121"/>
    </row>
    <row r="514" spans="10:33" x14ac:dyDescent="0.2">
      <c r="J514" s="121"/>
      <c r="K514" s="121"/>
      <c r="L514" s="121"/>
      <c r="M514" s="121"/>
      <c r="N514" s="121"/>
      <c r="O514" s="121"/>
      <c r="P514" s="121"/>
      <c r="Q514" s="121"/>
      <c r="R514" s="121"/>
      <c r="S514" s="121"/>
      <c r="T514" s="121"/>
      <c r="U514" s="121"/>
      <c r="V514" s="121"/>
      <c r="W514" s="121"/>
      <c r="X514" s="121"/>
      <c r="Y514" s="121"/>
      <c r="Z514" s="121"/>
      <c r="AA514" s="121"/>
      <c r="AB514" s="121"/>
      <c r="AC514" s="121"/>
      <c r="AD514" s="121"/>
      <c r="AE514" s="121"/>
      <c r="AF514" s="121"/>
      <c r="AG514" s="121"/>
    </row>
    <row r="515" spans="10:33" x14ac:dyDescent="0.2">
      <c r="J515" s="121"/>
      <c r="K515" s="121"/>
      <c r="L515" s="121"/>
      <c r="M515" s="121"/>
      <c r="N515" s="121"/>
      <c r="O515" s="121"/>
      <c r="P515" s="121"/>
      <c r="Q515" s="121"/>
      <c r="R515" s="121"/>
      <c r="S515" s="121"/>
      <c r="T515" s="121"/>
      <c r="U515" s="121"/>
      <c r="V515" s="121"/>
      <c r="W515" s="121"/>
      <c r="X515" s="121"/>
      <c r="Y515" s="121"/>
      <c r="Z515" s="121"/>
      <c r="AA515" s="121"/>
      <c r="AB515" s="121"/>
      <c r="AC515" s="121"/>
      <c r="AD515" s="121"/>
      <c r="AE515" s="121"/>
      <c r="AF515" s="121"/>
      <c r="AG515" s="121"/>
    </row>
    <row r="516" spans="10:33" x14ac:dyDescent="0.2">
      <c r="J516" s="121"/>
      <c r="K516" s="121"/>
      <c r="L516" s="121"/>
      <c r="M516" s="121"/>
      <c r="N516" s="121"/>
      <c r="O516" s="121"/>
      <c r="P516" s="121"/>
      <c r="Q516" s="121"/>
      <c r="R516" s="121"/>
      <c r="S516" s="121"/>
      <c r="T516" s="121"/>
      <c r="U516" s="121"/>
      <c r="V516" s="121"/>
      <c r="W516" s="121"/>
      <c r="X516" s="121"/>
      <c r="Y516" s="121"/>
      <c r="Z516" s="121"/>
      <c r="AA516" s="121"/>
      <c r="AB516" s="121"/>
      <c r="AC516" s="121"/>
      <c r="AD516" s="121"/>
      <c r="AE516" s="121"/>
      <c r="AF516" s="121"/>
      <c r="AG516" s="121"/>
    </row>
    <row r="517" spans="10:33" x14ac:dyDescent="0.2">
      <c r="J517" s="121"/>
      <c r="K517" s="121"/>
      <c r="L517" s="121"/>
      <c r="M517" s="121"/>
      <c r="N517" s="121"/>
      <c r="O517" s="121"/>
      <c r="P517" s="121"/>
      <c r="Q517" s="121"/>
      <c r="R517" s="121"/>
      <c r="S517" s="121"/>
      <c r="T517" s="121"/>
      <c r="U517" s="121"/>
      <c r="V517" s="121"/>
      <c r="W517" s="121"/>
      <c r="X517" s="121"/>
      <c r="Y517" s="121"/>
      <c r="Z517" s="121"/>
      <c r="AA517" s="121"/>
      <c r="AB517" s="121"/>
      <c r="AC517" s="121"/>
      <c r="AD517" s="121"/>
      <c r="AE517" s="121"/>
      <c r="AF517" s="121"/>
      <c r="AG517" s="121"/>
    </row>
    <row r="518" spans="10:33" x14ac:dyDescent="0.2">
      <c r="J518" s="121"/>
      <c r="K518" s="121"/>
      <c r="L518" s="121"/>
      <c r="M518" s="121"/>
      <c r="N518" s="121"/>
      <c r="O518" s="121"/>
      <c r="P518" s="121"/>
      <c r="Q518" s="121"/>
      <c r="R518" s="121"/>
      <c r="S518" s="121"/>
      <c r="T518" s="121"/>
      <c r="U518" s="121"/>
      <c r="V518" s="121"/>
      <c r="W518" s="121"/>
      <c r="X518" s="121"/>
      <c r="Y518" s="121"/>
      <c r="Z518" s="121"/>
      <c r="AA518" s="121"/>
      <c r="AB518" s="121"/>
      <c r="AC518" s="121"/>
      <c r="AD518" s="121"/>
      <c r="AE518" s="121"/>
      <c r="AF518" s="121"/>
      <c r="AG518" s="121"/>
    </row>
    <row r="519" spans="10:33" x14ac:dyDescent="0.2">
      <c r="J519" s="121"/>
      <c r="K519" s="121"/>
      <c r="L519" s="121"/>
      <c r="M519" s="121"/>
      <c r="N519" s="121"/>
      <c r="O519" s="121"/>
      <c r="P519" s="121"/>
      <c r="Q519" s="121"/>
      <c r="R519" s="121"/>
      <c r="S519" s="121"/>
      <c r="T519" s="121"/>
      <c r="U519" s="121"/>
      <c r="V519" s="121"/>
      <c r="W519" s="121"/>
      <c r="X519" s="121"/>
      <c r="Y519" s="121"/>
      <c r="Z519" s="121"/>
      <c r="AA519" s="121"/>
      <c r="AB519" s="121"/>
      <c r="AC519" s="121"/>
      <c r="AD519" s="121"/>
      <c r="AE519" s="121"/>
      <c r="AF519" s="121"/>
      <c r="AG519" s="121"/>
    </row>
    <row r="520" spans="10:33" x14ac:dyDescent="0.2">
      <c r="J520" s="121"/>
      <c r="K520" s="121"/>
      <c r="L520" s="121"/>
      <c r="M520" s="121"/>
      <c r="N520" s="121"/>
      <c r="O520" s="121"/>
      <c r="P520" s="121"/>
      <c r="Q520" s="121"/>
      <c r="R520" s="121"/>
      <c r="S520" s="121"/>
      <c r="T520" s="121"/>
      <c r="U520" s="121"/>
      <c r="V520" s="121"/>
      <c r="W520" s="121"/>
      <c r="X520" s="121"/>
      <c r="Y520" s="121"/>
      <c r="Z520" s="121"/>
      <c r="AA520" s="121"/>
      <c r="AB520" s="121"/>
      <c r="AC520" s="121"/>
      <c r="AD520" s="121"/>
      <c r="AE520" s="121"/>
      <c r="AF520" s="121"/>
      <c r="AG520" s="121"/>
    </row>
    <row r="521" spans="10:33" x14ac:dyDescent="0.2">
      <c r="J521" s="121"/>
      <c r="K521" s="121"/>
      <c r="L521" s="121"/>
      <c r="M521" s="121"/>
      <c r="N521" s="121"/>
      <c r="O521" s="121"/>
      <c r="P521" s="121"/>
      <c r="Q521" s="121"/>
      <c r="R521" s="121"/>
      <c r="S521" s="121"/>
      <c r="T521" s="121"/>
      <c r="U521" s="121"/>
      <c r="V521" s="121"/>
      <c r="W521" s="121"/>
      <c r="X521" s="121"/>
      <c r="Y521" s="121"/>
      <c r="Z521" s="121"/>
      <c r="AA521" s="121"/>
      <c r="AB521" s="121"/>
      <c r="AC521" s="121"/>
      <c r="AD521" s="121"/>
      <c r="AE521" s="121"/>
      <c r="AF521" s="121"/>
      <c r="AG521" s="121"/>
    </row>
    <row r="522" spans="10:33" x14ac:dyDescent="0.2">
      <c r="J522" s="121"/>
      <c r="K522" s="121"/>
      <c r="L522" s="121"/>
      <c r="M522" s="121"/>
      <c r="N522" s="121"/>
      <c r="O522" s="121"/>
      <c r="P522" s="121"/>
      <c r="Q522" s="121"/>
      <c r="R522" s="121"/>
      <c r="S522" s="121"/>
      <c r="T522" s="121"/>
      <c r="U522" s="121"/>
      <c r="V522" s="121"/>
      <c r="W522" s="121"/>
      <c r="X522" s="121"/>
      <c r="Y522" s="121"/>
      <c r="Z522" s="121"/>
      <c r="AA522" s="121"/>
      <c r="AB522" s="121"/>
      <c r="AC522" s="121"/>
      <c r="AD522" s="121"/>
      <c r="AE522" s="121"/>
      <c r="AF522" s="121"/>
      <c r="AG522" s="121"/>
    </row>
    <row r="523" spans="10:33" x14ac:dyDescent="0.2">
      <c r="J523" s="121"/>
      <c r="K523" s="121"/>
      <c r="L523" s="121"/>
      <c r="M523" s="121"/>
      <c r="N523" s="121"/>
      <c r="O523" s="121"/>
      <c r="P523" s="121"/>
      <c r="Q523" s="121"/>
      <c r="R523" s="121"/>
      <c r="S523" s="121"/>
      <c r="T523" s="121"/>
      <c r="U523" s="121"/>
      <c r="V523" s="121"/>
      <c r="W523" s="121"/>
      <c r="X523" s="121"/>
      <c r="Y523" s="121"/>
      <c r="Z523" s="121"/>
      <c r="AA523" s="121"/>
      <c r="AB523" s="121"/>
      <c r="AC523" s="121"/>
      <c r="AD523" s="121"/>
      <c r="AE523" s="121"/>
      <c r="AF523" s="121"/>
      <c r="AG523" s="121"/>
    </row>
    <row r="524" spans="10:33" x14ac:dyDescent="0.2">
      <c r="J524" s="121"/>
      <c r="K524" s="121"/>
      <c r="L524" s="121"/>
      <c r="M524" s="121"/>
      <c r="N524" s="121"/>
      <c r="O524" s="121"/>
      <c r="P524" s="121"/>
      <c r="Q524" s="121"/>
      <c r="R524" s="121"/>
      <c r="S524" s="121"/>
      <c r="T524" s="121"/>
      <c r="U524" s="121"/>
      <c r="V524" s="121"/>
      <c r="W524" s="121"/>
      <c r="X524" s="121"/>
      <c r="Y524" s="121"/>
      <c r="Z524" s="121"/>
      <c r="AA524" s="121"/>
      <c r="AB524" s="121"/>
      <c r="AC524" s="121"/>
      <c r="AD524" s="121"/>
      <c r="AE524" s="121"/>
      <c r="AF524" s="121"/>
      <c r="AG524" s="121"/>
    </row>
    <row r="525" spans="10:33" x14ac:dyDescent="0.2">
      <c r="J525" s="121"/>
      <c r="K525" s="121"/>
      <c r="L525" s="121"/>
      <c r="M525" s="121"/>
      <c r="N525" s="121"/>
      <c r="O525" s="121"/>
      <c r="P525" s="121"/>
      <c r="Q525" s="121"/>
      <c r="R525" s="121"/>
      <c r="S525" s="121"/>
      <c r="T525" s="121"/>
      <c r="U525" s="121"/>
      <c r="V525" s="121"/>
      <c r="W525" s="121"/>
      <c r="X525" s="121"/>
      <c r="Y525" s="121"/>
      <c r="Z525" s="121"/>
      <c r="AA525" s="121"/>
      <c r="AB525" s="121"/>
      <c r="AC525" s="121"/>
      <c r="AD525" s="121"/>
      <c r="AE525" s="121"/>
      <c r="AF525" s="121"/>
      <c r="AG525" s="121"/>
    </row>
    <row r="526" spans="10:33" x14ac:dyDescent="0.2">
      <c r="J526" s="121"/>
      <c r="K526" s="121"/>
      <c r="L526" s="121"/>
      <c r="M526" s="121"/>
      <c r="N526" s="121"/>
      <c r="O526" s="121"/>
      <c r="P526" s="121"/>
      <c r="Q526" s="121"/>
      <c r="R526" s="121"/>
      <c r="S526" s="121"/>
      <c r="T526" s="121"/>
      <c r="U526" s="121"/>
      <c r="V526" s="121"/>
      <c r="W526" s="121"/>
      <c r="X526" s="121"/>
      <c r="Y526" s="121"/>
      <c r="Z526" s="121"/>
      <c r="AA526" s="121"/>
      <c r="AB526" s="121"/>
      <c r="AC526" s="121"/>
      <c r="AD526" s="121"/>
      <c r="AE526" s="121"/>
      <c r="AF526" s="121"/>
      <c r="AG526" s="121"/>
    </row>
    <row r="527" spans="10:33" x14ac:dyDescent="0.2">
      <c r="J527" s="121"/>
      <c r="K527" s="121"/>
      <c r="L527" s="121"/>
      <c r="M527" s="121"/>
      <c r="N527" s="121"/>
      <c r="O527" s="121"/>
      <c r="P527" s="121"/>
      <c r="Q527" s="121"/>
      <c r="R527" s="121"/>
      <c r="S527" s="121"/>
      <c r="T527" s="121"/>
      <c r="U527" s="121"/>
      <c r="V527" s="121"/>
      <c r="W527" s="121"/>
      <c r="X527" s="121"/>
      <c r="Y527" s="121"/>
      <c r="Z527" s="121"/>
      <c r="AA527" s="121"/>
      <c r="AB527" s="121"/>
      <c r="AC527" s="121"/>
      <c r="AD527" s="121"/>
      <c r="AE527" s="121"/>
      <c r="AF527" s="121"/>
      <c r="AG527" s="121"/>
    </row>
    <row r="528" spans="10:33" x14ac:dyDescent="0.2">
      <c r="J528" s="121"/>
      <c r="K528" s="121"/>
      <c r="L528" s="121"/>
      <c r="M528" s="121"/>
      <c r="N528" s="121"/>
      <c r="O528" s="121"/>
      <c r="P528" s="121"/>
      <c r="Q528" s="121"/>
      <c r="R528" s="121"/>
      <c r="S528" s="121"/>
      <c r="T528" s="121"/>
      <c r="U528" s="121"/>
      <c r="V528" s="121"/>
      <c r="W528" s="121"/>
      <c r="X528" s="121"/>
      <c r="Y528" s="121"/>
      <c r="Z528" s="121"/>
      <c r="AA528" s="121"/>
      <c r="AB528" s="121"/>
      <c r="AC528" s="121"/>
      <c r="AD528" s="121"/>
      <c r="AE528" s="121"/>
      <c r="AF528" s="121"/>
      <c r="AG528" s="121"/>
    </row>
    <row r="529" spans="10:33" x14ac:dyDescent="0.2">
      <c r="J529" s="121"/>
      <c r="K529" s="121"/>
      <c r="L529" s="121"/>
      <c r="M529" s="121"/>
      <c r="N529" s="121"/>
      <c r="O529" s="121"/>
      <c r="P529" s="121"/>
      <c r="Q529" s="121"/>
      <c r="R529" s="121"/>
      <c r="S529" s="121"/>
      <c r="T529" s="121"/>
      <c r="U529" s="121"/>
      <c r="V529" s="121"/>
      <c r="W529" s="121"/>
      <c r="X529" s="121"/>
      <c r="Y529" s="121"/>
      <c r="Z529" s="121"/>
      <c r="AA529" s="121"/>
      <c r="AB529" s="121"/>
      <c r="AC529" s="121"/>
      <c r="AD529" s="121"/>
      <c r="AE529" s="121"/>
      <c r="AF529" s="121"/>
      <c r="AG529" s="121"/>
    </row>
    <row r="530" spans="10:33" x14ac:dyDescent="0.2">
      <c r="J530" s="121"/>
      <c r="K530" s="121"/>
      <c r="L530" s="121"/>
      <c r="M530" s="121"/>
      <c r="N530" s="121"/>
      <c r="O530" s="121"/>
      <c r="P530" s="121"/>
      <c r="Q530" s="121"/>
      <c r="R530" s="121"/>
      <c r="S530" s="121"/>
      <c r="T530" s="121"/>
      <c r="U530" s="121"/>
      <c r="V530" s="121"/>
      <c r="W530" s="121"/>
      <c r="X530" s="121"/>
      <c r="Y530" s="121"/>
      <c r="Z530" s="121"/>
      <c r="AA530" s="121"/>
      <c r="AB530" s="121"/>
      <c r="AC530" s="121"/>
      <c r="AD530" s="121"/>
      <c r="AE530" s="121"/>
      <c r="AF530" s="121"/>
      <c r="AG530" s="121"/>
    </row>
    <row r="531" spans="10:33" x14ac:dyDescent="0.2">
      <c r="J531" s="121"/>
      <c r="K531" s="121"/>
      <c r="L531" s="121"/>
      <c r="M531" s="121"/>
      <c r="N531" s="121"/>
      <c r="O531" s="121"/>
      <c r="P531" s="121"/>
      <c r="Q531" s="121"/>
      <c r="R531" s="121"/>
      <c r="S531" s="121"/>
      <c r="T531" s="121"/>
      <c r="U531" s="121"/>
      <c r="V531" s="121"/>
      <c r="W531" s="121"/>
      <c r="X531" s="121"/>
      <c r="Y531" s="121"/>
      <c r="Z531" s="121"/>
      <c r="AA531" s="121"/>
      <c r="AB531" s="121"/>
      <c r="AC531" s="121"/>
      <c r="AD531" s="121"/>
      <c r="AE531" s="121"/>
      <c r="AF531" s="121"/>
      <c r="AG531" s="121"/>
    </row>
    <row r="532" spans="10:33" x14ac:dyDescent="0.2">
      <c r="J532" s="121"/>
      <c r="K532" s="121"/>
      <c r="L532" s="121"/>
      <c r="M532" s="121"/>
      <c r="N532" s="121"/>
      <c r="O532" s="121"/>
      <c r="P532" s="121"/>
      <c r="Q532" s="121"/>
      <c r="R532" s="121"/>
      <c r="S532" s="121"/>
      <c r="T532" s="121"/>
      <c r="U532" s="121"/>
      <c r="V532" s="121"/>
      <c r="W532" s="121"/>
      <c r="X532" s="121"/>
      <c r="Y532" s="121"/>
      <c r="Z532" s="121"/>
      <c r="AA532" s="121"/>
      <c r="AB532" s="121"/>
      <c r="AC532" s="121"/>
      <c r="AD532" s="121"/>
      <c r="AE532" s="121"/>
      <c r="AF532" s="121"/>
      <c r="AG532" s="121"/>
    </row>
    <row r="533" spans="10:33" x14ac:dyDescent="0.2">
      <c r="J533" s="121"/>
      <c r="K533" s="121"/>
      <c r="L533" s="121"/>
      <c r="M533" s="121"/>
      <c r="N533" s="121"/>
      <c r="O533" s="121"/>
      <c r="P533" s="121"/>
      <c r="Q533" s="121"/>
      <c r="R533" s="121"/>
      <c r="S533" s="121"/>
      <c r="T533" s="121"/>
      <c r="U533" s="121"/>
      <c r="V533" s="121"/>
      <c r="W533" s="121"/>
      <c r="X533" s="121"/>
      <c r="Y533" s="121"/>
      <c r="Z533" s="121"/>
      <c r="AA533" s="121"/>
      <c r="AB533" s="121"/>
      <c r="AC533" s="121"/>
      <c r="AD533" s="121"/>
      <c r="AE533" s="121"/>
      <c r="AF533" s="121"/>
      <c r="AG533" s="121"/>
    </row>
    <row r="534" spans="10:33" x14ac:dyDescent="0.2">
      <c r="J534" s="121"/>
      <c r="K534" s="121"/>
      <c r="L534" s="121"/>
      <c r="M534" s="121"/>
      <c r="N534" s="121"/>
      <c r="O534" s="121"/>
      <c r="P534" s="121"/>
      <c r="Q534" s="121"/>
      <c r="R534" s="121"/>
      <c r="S534" s="121"/>
      <c r="T534" s="121"/>
      <c r="U534" s="121"/>
      <c r="V534" s="121"/>
      <c r="W534" s="121"/>
      <c r="X534" s="121"/>
      <c r="Y534" s="121"/>
      <c r="Z534" s="121"/>
      <c r="AA534" s="121"/>
      <c r="AB534" s="121"/>
      <c r="AC534" s="121"/>
      <c r="AD534" s="121"/>
      <c r="AE534" s="121"/>
      <c r="AF534" s="121"/>
      <c r="AG534" s="121"/>
    </row>
    <row r="535" spans="10:33" x14ac:dyDescent="0.2">
      <c r="J535" s="121"/>
      <c r="K535" s="121"/>
      <c r="L535" s="121"/>
      <c r="M535" s="121"/>
      <c r="N535" s="121"/>
      <c r="O535" s="121"/>
      <c r="P535" s="121"/>
      <c r="Q535" s="121"/>
      <c r="R535" s="121"/>
      <c r="S535" s="121"/>
      <c r="T535" s="121"/>
      <c r="U535" s="121"/>
      <c r="V535" s="121"/>
      <c r="W535" s="121"/>
      <c r="X535" s="121"/>
      <c r="Y535" s="121"/>
      <c r="Z535" s="121"/>
      <c r="AA535" s="121"/>
      <c r="AB535" s="121"/>
      <c r="AC535" s="121"/>
      <c r="AD535" s="121"/>
      <c r="AE535" s="121"/>
      <c r="AF535" s="121"/>
      <c r="AG535" s="121"/>
    </row>
    <row r="536" spans="10:33" x14ac:dyDescent="0.2">
      <c r="J536" s="121"/>
      <c r="K536" s="121"/>
      <c r="L536" s="121"/>
      <c r="M536" s="121"/>
      <c r="N536" s="121"/>
      <c r="O536" s="121"/>
      <c r="P536" s="121"/>
      <c r="Q536" s="121"/>
      <c r="R536" s="121"/>
      <c r="S536" s="121"/>
      <c r="T536" s="121"/>
      <c r="U536" s="121"/>
      <c r="V536" s="121"/>
      <c r="W536" s="121"/>
      <c r="X536" s="121"/>
      <c r="Y536" s="121"/>
      <c r="Z536" s="121"/>
      <c r="AA536" s="121"/>
      <c r="AB536" s="121"/>
      <c r="AC536" s="121"/>
      <c r="AD536" s="121"/>
      <c r="AE536" s="121"/>
      <c r="AF536" s="121"/>
      <c r="AG536" s="121"/>
    </row>
    <row r="537" spans="10:33" x14ac:dyDescent="0.2">
      <c r="J537" s="121"/>
      <c r="K537" s="121"/>
      <c r="L537" s="121"/>
      <c r="M537" s="121"/>
      <c r="N537" s="121"/>
      <c r="O537" s="121"/>
      <c r="P537" s="121"/>
      <c r="Q537" s="121"/>
      <c r="R537" s="121"/>
      <c r="S537" s="121"/>
      <c r="T537" s="121"/>
      <c r="U537" s="121"/>
      <c r="V537" s="121"/>
      <c r="W537" s="121"/>
      <c r="X537" s="121"/>
      <c r="Y537" s="121"/>
      <c r="Z537" s="121"/>
      <c r="AA537" s="121"/>
      <c r="AB537" s="121"/>
      <c r="AC537" s="121"/>
      <c r="AD537" s="121"/>
      <c r="AE537" s="121"/>
      <c r="AF537" s="121"/>
      <c r="AG537" s="121"/>
    </row>
    <row r="538" spans="10:33" x14ac:dyDescent="0.2">
      <c r="J538" s="121"/>
      <c r="K538" s="121"/>
      <c r="L538" s="121"/>
      <c r="M538" s="121"/>
      <c r="N538" s="121"/>
      <c r="O538" s="121"/>
      <c r="P538" s="121"/>
      <c r="Q538" s="121"/>
      <c r="R538" s="121"/>
      <c r="S538" s="121"/>
      <c r="T538" s="121"/>
      <c r="U538" s="121"/>
      <c r="V538" s="121"/>
      <c r="W538" s="121"/>
      <c r="X538" s="121"/>
      <c r="Y538" s="121"/>
      <c r="Z538" s="121"/>
      <c r="AA538" s="121"/>
      <c r="AB538" s="121"/>
      <c r="AC538" s="121"/>
      <c r="AD538" s="121"/>
      <c r="AE538" s="121"/>
      <c r="AF538" s="121"/>
      <c r="AG538" s="121"/>
    </row>
    <row r="539" spans="10:33" x14ac:dyDescent="0.2">
      <c r="J539" s="121"/>
      <c r="K539" s="121"/>
      <c r="L539" s="121"/>
      <c r="M539" s="121"/>
      <c r="N539" s="121"/>
      <c r="O539" s="121"/>
      <c r="P539" s="121"/>
      <c r="Q539" s="121"/>
      <c r="R539" s="121"/>
      <c r="S539" s="121"/>
      <c r="T539" s="121"/>
      <c r="U539" s="121"/>
      <c r="V539" s="121"/>
      <c r="W539" s="121"/>
      <c r="X539" s="121"/>
      <c r="Y539" s="121"/>
      <c r="Z539" s="121"/>
      <c r="AA539" s="121"/>
      <c r="AB539" s="121"/>
      <c r="AC539" s="121"/>
      <c r="AD539" s="121"/>
      <c r="AE539" s="121"/>
      <c r="AF539" s="121"/>
      <c r="AG539" s="121"/>
    </row>
    <row r="540" spans="10:33" x14ac:dyDescent="0.2">
      <c r="J540" s="121"/>
      <c r="K540" s="121"/>
      <c r="L540" s="121"/>
      <c r="M540" s="121"/>
      <c r="N540" s="121"/>
      <c r="O540" s="121"/>
      <c r="P540" s="121"/>
      <c r="Q540" s="121"/>
      <c r="R540" s="121"/>
      <c r="S540" s="121"/>
      <c r="T540" s="121"/>
      <c r="U540" s="121"/>
      <c r="V540" s="121"/>
      <c r="W540" s="121"/>
      <c r="X540" s="121"/>
      <c r="Y540" s="121"/>
      <c r="Z540" s="121"/>
      <c r="AA540" s="121"/>
      <c r="AB540" s="121"/>
      <c r="AC540" s="121"/>
      <c r="AD540" s="121"/>
      <c r="AE540" s="121"/>
      <c r="AF540" s="121"/>
      <c r="AG540" s="121"/>
    </row>
    <row r="541" spans="10:33" x14ac:dyDescent="0.2">
      <c r="J541" s="121"/>
      <c r="K541" s="121"/>
      <c r="L541" s="121"/>
      <c r="M541" s="121"/>
      <c r="N541" s="121"/>
      <c r="O541" s="121"/>
      <c r="P541" s="121"/>
      <c r="Q541" s="121"/>
      <c r="R541" s="121"/>
      <c r="S541" s="121"/>
      <c r="T541" s="121"/>
      <c r="U541" s="121"/>
      <c r="V541" s="121"/>
      <c r="W541" s="121"/>
      <c r="X541" s="121"/>
      <c r="Y541" s="121"/>
      <c r="Z541" s="121"/>
      <c r="AA541" s="121"/>
      <c r="AB541" s="121"/>
      <c r="AC541" s="121"/>
      <c r="AD541" s="121"/>
      <c r="AE541" s="121"/>
      <c r="AF541" s="121"/>
      <c r="AG541" s="121"/>
    </row>
    <row r="542" spans="10:33" x14ac:dyDescent="0.2">
      <c r="J542" s="121"/>
      <c r="K542" s="121"/>
      <c r="L542" s="121"/>
      <c r="M542" s="121"/>
      <c r="N542" s="121"/>
      <c r="O542" s="121"/>
      <c r="P542" s="121"/>
      <c r="Q542" s="121"/>
      <c r="R542" s="121"/>
      <c r="S542" s="121"/>
      <c r="T542" s="121"/>
      <c r="U542" s="121"/>
      <c r="V542" s="121"/>
      <c r="W542" s="121"/>
      <c r="X542" s="121"/>
      <c r="Y542" s="121"/>
      <c r="Z542" s="121"/>
      <c r="AA542" s="121"/>
      <c r="AB542" s="121"/>
      <c r="AC542" s="121"/>
      <c r="AD542" s="121"/>
      <c r="AE542" s="121"/>
      <c r="AF542" s="121"/>
      <c r="AG542" s="121"/>
    </row>
    <row r="543" spans="10:33" x14ac:dyDescent="0.2">
      <c r="J543" s="121"/>
      <c r="K543" s="121"/>
      <c r="L543" s="121"/>
      <c r="M543" s="121"/>
      <c r="N543" s="121"/>
      <c r="O543" s="121"/>
      <c r="P543" s="121"/>
      <c r="Q543" s="121"/>
      <c r="R543" s="121"/>
      <c r="S543" s="121"/>
      <c r="T543" s="121"/>
      <c r="U543" s="121"/>
      <c r="V543" s="121"/>
      <c r="W543" s="121"/>
      <c r="X543" s="121"/>
      <c r="Y543" s="121"/>
      <c r="Z543" s="121"/>
      <c r="AA543" s="121"/>
      <c r="AB543" s="121"/>
      <c r="AC543" s="121"/>
      <c r="AD543" s="121"/>
      <c r="AE543" s="121"/>
      <c r="AF543" s="121"/>
      <c r="AG543" s="121"/>
    </row>
    <row r="544" spans="10:33" x14ac:dyDescent="0.2">
      <c r="J544" s="121"/>
      <c r="K544" s="121"/>
      <c r="L544" s="121"/>
      <c r="M544" s="121"/>
      <c r="N544" s="121"/>
      <c r="O544" s="121"/>
      <c r="P544" s="121"/>
      <c r="Q544" s="121"/>
      <c r="R544" s="121"/>
      <c r="S544" s="121"/>
      <c r="T544" s="121"/>
      <c r="U544" s="121"/>
      <c r="V544" s="121"/>
      <c r="W544" s="121"/>
      <c r="X544" s="121"/>
      <c r="Y544" s="121"/>
      <c r="Z544" s="121"/>
      <c r="AA544" s="121"/>
      <c r="AB544" s="121"/>
      <c r="AC544" s="121"/>
      <c r="AD544" s="121"/>
      <c r="AE544" s="121"/>
      <c r="AF544" s="121"/>
      <c r="AG544" s="121"/>
    </row>
    <row r="545" spans="10:33" x14ac:dyDescent="0.2">
      <c r="J545" s="121"/>
      <c r="K545" s="121"/>
      <c r="L545" s="121"/>
      <c r="M545" s="121"/>
      <c r="N545" s="121"/>
      <c r="O545" s="121"/>
      <c r="P545" s="121"/>
      <c r="Q545" s="121"/>
      <c r="R545" s="121"/>
      <c r="S545" s="121"/>
      <c r="T545" s="121"/>
      <c r="U545" s="121"/>
      <c r="V545" s="121"/>
      <c r="W545" s="121"/>
      <c r="X545" s="121"/>
      <c r="Y545" s="121"/>
      <c r="Z545" s="121"/>
      <c r="AA545" s="121"/>
      <c r="AB545" s="121"/>
      <c r="AC545" s="121"/>
      <c r="AD545" s="121"/>
      <c r="AE545" s="121"/>
      <c r="AF545" s="121"/>
      <c r="AG545" s="121"/>
    </row>
    <row r="546" spans="10:33" x14ac:dyDescent="0.2">
      <c r="J546" s="121"/>
      <c r="K546" s="121"/>
      <c r="L546" s="121"/>
      <c r="M546" s="121"/>
      <c r="N546" s="121"/>
      <c r="O546" s="121"/>
      <c r="P546" s="121"/>
      <c r="Q546" s="121"/>
      <c r="R546" s="121"/>
      <c r="S546" s="121"/>
      <c r="T546" s="121"/>
      <c r="U546" s="121"/>
      <c r="V546" s="121"/>
      <c r="W546" s="121"/>
      <c r="X546" s="121"/>
      <c r="Y546" s="121"/>
      <c r="Z546" s="121"/>
      <c r="AA546" s="121"/>
      <c r="AB546" s="121"/>
      <c r="AC546" s="121"/>
      <c r="AD546" s="121"/>
      <c r="AE546" s="121"/>
      <c r="AF546" s="121"/>
      <c r="AG546" s="121"/>
    </row>
    <row r="547" spans="10:33" x14ac:dyDescent="0.2">
      <c r="J547" s="121"/>
      <c r="K547" s="121"/>
      <c r="L547" s="121"/>
      <c r="M547" s="121"/>
      <c r="N547" s="121"/>
      <c r="O547" s="121"/>
      <c r="P547" s="121"/>
      <c r="Q547" s="121"/>
      <c r="R547" s="121"/>
      <c r="S547" s="121"/>
      <c r="T547" s="121"/>
      <c r="U547" s="121"/>
      <c r="V547" s="121"/>
      <c r="W547" s="121"/>
      <c r="X547" s="121"/>
      <c r="Y547" s="121"/>
      <c r="Z547" s="121"/>
      <c r="AA547" s="121"/>
      <c r="AB547" s="121"/>
      <c r="AC547" s="121"/>
      <c r="AD547" s="121"/>
      <c r="AE547" s="121"/>
      <c r="AF547" s="121"/>
      <c r="AG547" s="121"/>
    </row>
    <row r="548" spans="10:33" x14ac:dyDescent="0.2">
      <c r="J548" s="121"/>
      <c r="K548" s="121"/>
      <c r="L548" s="121"/>
      <c r="M548" s="121"/>
      <c r="N548" s="121"/>
      <c r="O548" s="121"/>
      <c r="P548" s="121"/>
      <c r="Q548" s="121"/>
      <c r="R548" s="121"/>
      <c r="S548" s="121"/>
      <c r="T548" s="121"/>
      <c r="U548" s="121"/>
      <c r="V548" s="121"/>
      <c r="W548" s="121"/>
      <c r="X548" s="121"/>
      <c r="Y548" s="121"/>
      <c r="Z548" s="121"/>
      <c r="AA548" s="121"/>
      <c r="AB548" s="121"/>
      <c r="AC548" s="121"/>
      <c r="AD548" s="121"/>
      <c r="AE548" s="121"/>
      <c r="AF548" s="121"/>
      <c r="AG548" s="121"/>
    </row>
    <row r="549" spans="10:33" x14ac:dyDescent="0.2">
      <c r="J549" s="121"/>
      <c r="K549" s="121"/>
      <c r="L549" s="121"/>
      <c r="M549" s="121"/>
      <c r="N549" s="121"/>
      <c r="O549" s="121"/>
      <c r="P549" s="121"/>
      <c r="Q549" s="121"/>
      <c r="R549" s="121"/>
      <c r="S549" s="121"/>
      <c r="T549" s="121"/>
      <c r="U549" s="121"/>
      <c r="V549" s="121"/>
      <c r="W549" s="121"/>
      <c r="X549" s="121"/>
      <c r="Y549" s="121"/>
      <c r="Z549" s="121"/>
      <c r="AA549" s="121"/>
      <c r="AB549" s="121"/>
      <c r="AC549" s="121"/>
      <c r="AD549" s="121"/>
      <c r="AE549" s="121"/>
      <c r="AF549" s="121"/>
      <c r="AG549" s="121"/>
    </row>
    <row r="550" spans="10:33" x14ac:dyDescent="0.2">
      <c r="J550" s="121"/>
      <c r="K550" s="121"/>
      <c r="L550" s="121"/>
      <c r="M550" s="121"/>
      <c r="N550" s="121"/>
      <c r="O550" s="121"/>
      <c r="P550" s="121"/>
      <c r="Q550" s="121"/>
      <c r="R550" s="121"/>
      <c r="S550" s="121"/>
      <c r="T550" s="121"/>
      <c r="U550" s="121"/>
      <c r="V550" s="121"/>
      <c r="W550" s="121"/>
      <c r="X550" s="121"/>
      <c r="Y550" s="121"/>
      <c r="Z550" s="121"/>
      <c r="AA550" s="121"/>
      <c r="AB550" s="121"/>
      <c r="AC550" s="121"/>
      <c r="AD550" s="121"/>
      <c r="AE550" s="121"/>
      <c r="AF550" s="121"/>
      <c r="AG550" s="121"/>
    </row>
    <row r="551" spans="10:33" x14ac:dyDescent="0.2">
      <c r="J551" s="121"/>
      <c r="K551" s="121"/>
      <c r="L551" s="121"/>
      <c r="M551" s="121"/>
      <c r="N551" s="121"/>
      <c r="O551" s="121"/>
      <c r="P551" s="121"/>
      <c r="Q551" s="121"/>
      <c r="R551" s="121"/>
      <c r="S551" s="121"/>
      <c r="T551" s="121"/>
      <c r="U551" s="121"/>
      <c r="V551" s="121"/>
      <c r="W551" s="121"/>
      <c r="X551" s="121"/>
      <c r="Y551" s="121"/>
      <c r="Z551" s="121"/>
      <c r="AA551" s="121"/>
      <c r="AB551" s="121"/>
      <c r="AC551" s="121"/>
      <c r="AD551" s="121"/>
      <c r="AE551" s="121"/>
      <c r="AF551" s="121"/>
      <c r="AG551" s="121"/>
    </row>
    <row r="552" spans="10:33" x14ac:dyDescent="0.2">
      <c r="J552" s="121"/>
      <c r="K552" s="121"/>
      <c r="L552" s="121"/>
      <c r="M552" s="121"/>
      <c r="N552" s="121"/>
      <c r="O552" s="121"/>
      <c r="P552" s="121"/>
      <c r="Q552" s="121"/>
      <c r="R552" s="121"/>
      <c r="S552" s="121"/>
      <c r="T552" s="121"/>
      <c r="U552" s="121"/>
      <c r="V552" s="121"/>
      <c r="W552" s="121"/>
      <c r="X552" s="121"/>
      <c r="Y552" s="121"/>
      <c r="Z552" s="121"/>
      <c r="AA552" s="121"/>
      <c r="AB552" s="121"/>
      <c r="AC552" s="121"/>
      <c r="AD552" s="121"/>
      <c r="AE552" s="121"/>
      <c r="AF552" s="121"/>
      <c r="AG552" s="121"/>
    </row>
    <row r="553" spans="10:33" x14ac:dyDescent="0.2">
      <c r="J553" s="121"/>
      <c r="K553" s="121"/>
      <c r="L553" s="121"/>
      <c r="M553" s="121"/>
      <c r="N553" s="121"/>
      <c r="O553" s="121"/>
      <c r="P553" s="121"/>
      <c r="Q553" s="121"/>
      <c r="R553" s="121"/>
      <c r="S553" s="121"/>
      <c r="T553" s="121"/>
      <c r="U553" s="121"/>
      <c r="V553" s="121"/>
      <c r="W553" s="121"/>
      <c r="X553" s="121"/>
      <c r="Y553" s="121"/>
      <c r="Z553" s="121"/>
      <c r="AA553" s="121"/>
      <c r="AB553" s="121"/>
      <c r="AC553" s="121"/>
      <c r="AD553" s="121"/>
      <c r="AE553" s="121"/>
      <c r="AF553" s="121"/>
      <c r="AG553" s="121"/>
    </row>
    <row r="554" spans="10:33" x14ac:dyDescent="0.2">
      <c r="J554" s="121"/>
      <c r="K554" s="121"/>
      <c r="L554" s="121"/>
      <c r="M554" s="121"/>
      <c r="N554" s="121"/>
      <c r="O554" s="121"/>
      <c r="P554" s="121"/>
      <c r="Q554" s="121"/>
      <c r="R554" s="121"/>
      <c r="S554" s="121"/>
      <c r="T554" s="121"/>
      <c r="U554" s="121"/>
      <c r="V554" s="121"/>
      <c r="W554" s="121"/>
      <c r="X554" s="121"/>
      <c r="Y554" s="121"/>
      <c r="Z554" s="121"/>
      <c r="AA554" s="121"/>
      <c r="AB554" s="121"/>
      <c r="AC554" s="121"/>
      <c r="AD554" s="121"/>
      <c r="AE554" s="121"/>
      <c r="AF554" s="121"/>
      <c r="AG554" s="121"/>
    </row>
    <row r="555" spans="10:33" x14ac:dyDescent="0.2">
      <c r="J555" s="121"/>
      <c r="K555" s="121"/>
      <c r="L555" s="121"/>
      <c r="M555" s="121"/>
      <c r="N555" s="121"/>
      <c r="O555" s="121"/>
      <c r="P555" s="121"/>
      <c r="Q555" s="121"/>
      <c r="R555" s="121"/>
      <c r="S555" s="121"/>
      <c r="T555" s="121"/>
      <c r="U555" s="121"/>
      <c r="V555" s="121"/>
      <c r="W555" s="121"/>
      <c r="X555" s="121"/>
      <c r="Y555" s="121"/>
      <c r="Z555" s="121"/>
      <c r="AA555" s="121"/>
      <c r="AB555" s="121"/>
      <c r="AC555" s="121"/>
      <c r="AD555" s="121"/>
      <c r="AE555" s="121"/>
      <c r="AF555" s="121"/>
      <c r="AG555" s="121"/>
    </row>
    <row r="556" spans="10:33" x14ac:dyDescent="0.2">
      <c r="J556" s="121"/>
      <c r="K556" s="121"/>
      <c r="L556" s="121"/>
      <c r="M556" s="121"/>
      <c r="N556" s="121"/>
      <c r="O556" s="121"/>
      <c r="P556" s="121"/>
      <c r="Q556" s="121"/>
      <c r="R556" s="121"/>
      <c r="S556" s="121"/>
      <c r="T556" s="121"/>
      <c r="U556" s="121"/>
      <c r="V556" s="121"/>
      <c r="W556" s="121"/>
      <c r="X556" s="121"/>
      <c r="Y556" s="121"/>
      <c r="Z556" s="121"/>
      <c r="AA556" s="121"/>
      <c r="AB556" s="121"/>
      <c r="AC556" s="121"/>
      <c r="AD556" s="121"/>
      <c r="AE556" s="121"/>
      <c r="AF556" s="121"/>
      <c r="AG556" s="121"/>
    </row>
    <row r="557" spans="10:33" x14ac:dyDescent="0.2">
      <c r="J557" s="121"/>
      <c r="K557" s="121"/>
      <c r="L557" s="121"/>
      <c r="M557" s="121"/>
      <c r="N557" s="121"/>
      <c r="O557" s="121"/>
      <c r="P557" s="121"/>
      <c r="Q557" s="121"/>
      <c r="R557" s="121"/>
      <c r="S557" s="121"/>
      <c r="T557" s="121"/>
      <c r="U557" s="121"/>
      <c r="V557" s="121"/>
      <c r="W557" s="121"/>
      <c r="X557" s="121"/>
      <c r="Y557" s="121"/>
      <c r="Z557" s="121"/>
      <c r="AA557" s="121"/>
      <c r="AB557" s="121"/>
      <c r="AC557" s="121"/>
      <c r="AD557" s="121"/>
      <c r="AE557" s="121"/>
      <c r="AF557" s="121"/>
      <c r="AG557" s="121"/>
    </row>
    <row r="558" spans="10:33" x14ac:dyDescent="0.2">
      <c r="J558" s="121"/>
      <c r="K558" s="121"/>
      <c r="L558" s="121"/>
      <c r="M558" s="121"/>
      <c r="N558" s="121"/>
      <c r="O558" s="121"/>
      <c r="P558" s="121"/>
      <c r="Q558" s="121"/>
      <c r="R558" s="121"/>
      <c r="S558" s="121"/>
      <c r="T558" s="121"/>
      <c r="U558" s="121"/>
      <c r="V558" s="121"/>
      <c r="W558" s="121"/>
      <c r="X558" s="121"/>
      <c r="Y558" s="121"/>
      <c r="Z558" s="121"/>
      <c r="AA558" s="121"/>
      <c r="AB558" s="121"/>
      <c r="AC558" s="121"/>
      <c r="AD558" s="121"/>
      <c r="AE558" s="121"/>
      <c r="AF558" s="121"/>
      <c r="AG558" s="121"/>
    </row>
    <row r="559" spans="10:33" x14ac:dyDescent="0.2">
      <c r="J559" s="121"/>
      <c r="K559" s="121"/>
      <c r="L559" s="121"/>
      <c r="M559" s="121"/>
      <c r="N559" s="121"/>
      <c r="O559" s="121"/>
      <c r="P559" s="121"/>
      <c r="Q559" s="121"/>
      <c r="R559" s="121"/>
      <c r="S559" s="121"/>
      <c r="T559" s="121"/>
      <c r="U559" s="121"/>
      <c r="V559" s="121"/>
      <c r="W559" s="121"/>
      <c r="X559" s="121"/>
      <c r="Y559" s="121"/>
      <c r="Z559" s="121"/>
      <c r="AA559" s="121"/>
      <c r="AB559" s="121"/>
      <c r="AC559" s="121"/>
      <c r="AD559" s="121"/>
      <c r="AE559" s="121"/>
      <c r="AF559" s="121"/>
      <c r="AG559" s="121"/>
    </row>
    <row r="560" spans="10:33" x14ac:dyDescent="0.2">
      <c r="J560" s="121"/>
      <c r="K560" s="121"/>
      <c r="L560" s="121"/>
      <c r="M560" s="121"/>
      <c r="N560" s="121"/>
      <c r="O560" s="121"/>
      <c r="P560" s="121"/>
      <c r="Q560" s="121"/>
      <c r="R560" s="121"/>
      <c r="S560" s="121"/>
      <c r="T560" s="121"/>
      <c r="U560" s="121"/>
      <c r="V560" s="121"/>
      <c r="W560" s="121"/>
      <c r="X560" s="121"/>
      <c r="Y560" s="121"/>
      <c r="Z560" s="121"/>
      <c r="AA560" s="121"/>
      <c r="AB560" s="121"/>
      <c r="AC560" s="121"/>
      <c r="AD560" s="121"/>
      <c r="AE560" s="121"/>
      <c r="AF560" s="121"/>
      <c r="AG560" s="121"/>
    </row>
    <row r="561" spans="10:33" x14ac:dyDescent="0.2">
      <c r="J561" s="121"/>
      <c r="K561" s="121"/>
      <c r="L561" s="121"/>
      <c r="M561" s="121"/>
      <c r="N561" s="121"/>
      <c r="O561" s="121"/>
      <c r="P561" s="121"/>
      <c r="Q561" s="121"/>
      <c r="R561" s="121"/>
      <c r="S561" s="121"/>
      <c r="T561" s="121"/>
      <c r="U561" s="121"/>
      <c r="V561" s="121"/>
      <c r="W561" s="121"/>
      <c r="X561" s="121"/>
      <c r="Y561" s="121"/>
      <c r="Z561" s="121"/>
      <c r="AA561" s="121"/>
      <c r="AB561" s="121"/>
      <c r="AC561" s="121"/>
      <c r="AD561" s="121"/>
      <c r="AE561" s="121"/>
      <c r="AF561" s="121"/>
      <c r="AG561" s="121"/>
    </row>
    <row r="562" spans="10:33" x14ac:dyDescent="0.2">
      <c r="J562" s="121"/>
      <c r="K562" s="121"/>
      <c r="L562" s="121"/>
      <c r="M562" s="121"/>
      <c r="N562" s="121"/>
      <c r="O562" s="121"/>
      <c r="P562" s="121"/>
      <c r="Q562" s="121"/>
      <c r="R562" s="121"/>
      <c r="S562" s="121"/>
      <c r="T562" s="121"/>
      <c r="U562" s="121"/>
      <c r="V562" s="121"/>
      <c r="W562" s="121"/>
      <c r="X562" s="121"/>
      <c r="Y562" s="121"/>
      <c r="Z562" s="121"/>
      <c r="AA562" s="121"/>
      <c r="AB562" s="121"/>
      <c r="AC562" s="121"/>
      <c r="AD562" s="121"/>
      <c r="AE562" s="121"/>
      <c r="AF562" s="121"/>
      <c r="AG562" s="121"/>
    </row>
    <row r="563" spans="10:33" x14ac:dyDescent="0.2">
      <c r="J563" s="121"/>
      <c r="K563" s="121"/>
      <c r="L563" s="121"/>
      <c r="M563" s="121"/>
      <c r="N563" s="121"/>
      <c r="O563" s="121"/>
      <c r="P563" s="121"/>
      <c r="Q563" s="121"/>
      <c r="R563" s="121"/>
      <c r="S563" s="121"/>
      <c r="T563" s="121"/>
      <c r="U563" s="121"/>
      <c r="V563" s="121"/>
      <c r="W563" s="121"/>
      <c r="X563" s="121"/>
      <c r="Y563" s="121"/>
      <c r="Z563" s="121"/>
      <c r="AA563" s="121"/>
      <c r="AB563" s="121"/>
      <c r="AC563" s="121"/>
      <c r="AD563" s="121"/>
      <c r="AE563" s="121"/>
      <c r="AF563" s="121"/>
      <c r="AG563" s="121"/>
    </row>
    <row r="564" spans="10:33" x14ac:dyDescent="0.2">
      <c r="J564" s="121"/>
      <c r="K564" s="121"/>
      <c r="L564" s="121"/>
      <c r="M564" s="121"/>
      <c r="N564" s="121"/>
      <c r="O564" s="121"/>
      <c r="P564" s="121"/>
      <c r="Q564" s="121"/>
      <c r="R564" s="121"/>
      <c r="S564" s="121"/>
      <c r="T564" s="121"/>
      <c r="U564" s="121"/>
      <c r="V564" s="121"/>
      <c r="W564" s="121"/>
      <c r="X564" s="121"/>
      <c r="Y564" s="121"/>
      <c r="Z564" s="121"/>
      <c r="AA564" s="121"/>
      <c r="AB564" s="121"/>
      <c r="AC564" s="121"/>
      <c r="AD564" s="121"/>
      <c r="AE564" s="121"/>
      <c r="AF564" s="121"/>
      <c r="AG564" s="121"/>
    </row>
    <row r="565" spans="10:33" x14ac:dyDescent="0.2">
      <c r="J565" s="121"/>
      <c r="K565" s="121"/>
      <c r="L565" s="121"/>
      <c r="M565" s="121"/>
      <c r="N565" s="121"/>
      <c r="O565" s="121"/>
      <c r="P565" s="121"/>
      <c r="Q565" s="121"/>
      <c r="R565" s="121"/>
      <c r="S565" s="121"/>
      <c r="T565" s="121"/>
      <c r="U565" s="121"/>
      <c r="V565" s="121"/>
      <c r="W565" s="121"/>
      <c r="X565" s="121"/>
      <c r="Y565" s="121"/>
      <c r="Z565" s="121"/>
      <c r="AA565" s="121"/>
      <c r="AB565" s="121"/>
      <c r="AC565" s="121"/>
      <c r="AD565" s="121"/>
      <c r="AE565" s="121"/>
      <c r="AF565" s="121"/>
      <c r="AG565" s="121"/>
    </row>
    <row r="566" spans="10:33" x14ac:dyDescent="0.2">
      <c r="J566" s="121"/>
      <c r="K566" s="121"/>
      <c r="L566" s="121"/>
      <c r="M566" s="121"/>
      <c r="N566" s="121"/>
      <c r="O566" s="121"/>
      <c r="P566" s="121"/>
      <c r="Q566" s="121"/>
      <c r="R566" s="121"/>
      <c r="S566" s="121"/>
      <c r="T566" s="121"/>
      <c r="U566" s="121"/>
      <c r="V566" s="121"/>
      <c r="W566" s="121"/>
      <c r="X566" s="121"/>
      <c r="Y566" s="121"/>
      <c r="Z566" s="121"/>
      <c r="AA566" s="121"/>
      <c r="AB566" s="121"/>
      <c r="AC566" s="121"/>
      <c r="AD566" s="121"/>
      <c r="AE566" s="121"/>
      <c r="AF566" s="121"/>
      <c r="AG566" s="121"/>
    </row>
    <row r="567" spans="10:33" x14ac:dyDescent="0.2">
      <c r="J567" s="121"/>
      <c r="K567" s="121"/>
      <c r="L567" s="121"/>
      <c r="M567" s="121"/>
      <c r="N567" s="121"/>
      <c r="O567" s="121"/>
      <c r="P567" s="121"/>
      <c r="Q567" s="121"/>
      <c r="R567" s="121"/>
      <c r="S567" s="121"/>
      <c r="T567" s="121"/>
      <c r="U567" s="121"/>
      <c r="V567" s="121"/>
      <c r="W567" s="121"/>
      <c r="X567" s="121"/>
      <c r="Y567" s="121"/>
      <c r="Z567" s="121"/>
      <c r="AA567" s="121"/>
      <c r="AB567" s="121"/>
      <c r="AC567" s="121"/>
      <c r="AD567" s="121"/>
      <c r="AE567" s="121"/>
      <c r="AF567" s="121"/>
      <c r="AG567" s="121"/>
    </row>
    <row r="568" spans="10:33" x14ac:dyDescent="0.2">
      <c r="J568" s="121"/>
      <c r="K568" s="121"/>
      <c r="L568" s="121"/>
      <c r="M568" s="121"/>
      <c r="N568" s="121"/>
      <c r="O568" s="121"/>
      <c r="P568" s="121"/>
      <c r="Q568" s="121"/>
      <c r="R568" s="121"/>
      <c r="S568" s="121"/>
      <c r="T568" s="121"/>
      <c r="U568" s="121"/>
      <c r="V568" s="121"/>
      <c r="W568" s="121"/>
      <c r="X568" s="121"/>
      <c r="Y568" s="121"/>
      <c r="Z568" s="121"/>
      <c r="AA568" s="121"/>
      <c r="AB568" s="121"/>
      <c r="AC568" s="121"/>
      <c r="AD568" s="121"/>
      <c r="AE568" s="121"/>
      <c r="AF568" s="121"/>
      <c r="AG568" s="121"/>
    </row>
    <row r="569" spans="10:33" x14ac:dyDescent="0.2">
      <c r="J569" s="121"/>
      <c r="K569" s="121"/>
      <c r="L569" s="121"/>
      <c r="M569" s="121"/>
      <c r="N569" s="121"/>
      <c r="O569" s="121"/>
      <c r="P569" s="121"/>
      <c r="Q569" s="121"/>
      <c r="R569" s="121"/>
      <c r="S569" s="121"/>
      <c r="T569" s="121"/>
      <c r="U569" s="121"/>
      <c r="V569" s="121"/>
      <c r="W569" s="121"/>
      <c r="X569" s="121"/>
      <c r="Y569" s="121"/>
      <c r="Z569" s="121"/>
      <c r="AA569" s="121"/>
      <c r="AB569" s="121"/>
      <c r="AC569" s="121"/>
      <c r="AD569" s="121"/>
      <c r="AE569" s="121"/>
      <c r="AF569" s="121"/>
      <c r="AG569" s="121"/>
    </row>
  </sheetData>
  <mergeCells count="39">
    <mergeCell ref="F19:G19"/>
    <mergeCell ref="A29:E29"/>
    <mergeCell ref="A30:E30"/>
    <mergeCell ref="F25:G25"/>
    <mergeCell ref="F26:G26"/>
    <mergeCell ref="F27:G27"/>
    <mergeCell ref="F28:G28"/>
    <mergeCell ref="F29:G29"/>
    <mergeCell ref="F30:G30"/>
    <mergeCell ref="A2:G2"/>
    <mergeCell ref="E6:G6"/>
    <mergeCell ref="B9:G9"/>
    <mergeCell ref="B17:D17"/>
    <mergeCell ref="E17:G17"/>
    <mergeCell ref="B3:G4"/>
    <mergeCell ref="B7:C7"/>
    <mergeCell ref="B10:G10"/>
    <mergeCell ref="B11:G11"/>
    <mergeCell ref="B12:G12"/>
    <mergeCell ref="H1:I4"/>
    <mergeCell ref="B39:I39"/>
    <mergeCell ref="H17:I22"/>
    <mergeCell ref="H5:I16"/>
    <mergeCell ref="F7:G8"/>
    <mergeCell ref="B8:E8"/>
    <mergeCell ref="A24:E24"/>
    <mergeCell ref="F24:G24"/>
    <mergeCell ref="A27:E27"/>
    <mergeCell ref="A28:E28"/>
    <mergeCell ref="A13:F13"/>
    <mergeCell ref="A14:F14"/>
    <mergeCell ref="A31:E31"/>
    <mergeCell ref="F31:G31"/>
    <mergeCell ref="F20:G20"/>
    <mergeCell ref="F21:G21"/>
    <mergeCell ref="A25:E25"/>
    <mergeCell ref="A26:E26"/>
    <mergeCell ref="B22:G22"/>
    <mergeCell ref="F18:G18"/>
  </mergeCells>
  <phoneticPr fontId="0" type="noConversion"/>
  <pageMargins left="0.75" right="0.75" top="1" bottom="1" header="0.5" footer="0.5"/>
  <pageSetup paperSize="9" scale="56" orientation="portrait" r:id="rId1"/>
  <headerFooter alignWithMargins="0"/>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0880-11D1-4125-A9AA-4E0BD2F76DF1}">
  <sheetPr codeName="Sheet11">
    <pageSetUpPr fitToPage="1"/>
  </sheetPr>
  <dimension ref="A1:G34"/>
  <sheetViews>
    <sheetView showGridLines="0" workbookViewId="0"/>
  </sheetViews>
  <sheetFormatPr defaultColWidth="8.85546875" defaultRowHeight="12.75" x14ac:dyDescent="0.2"/>
  <cols>
    <col min="1" max="1" width="30" style="1" customWidth="1"/>
    <col min="2" max="2" width="12.28515625" style="1" customWidth="1"/>
    <col min="3" max="3" width="8.85546875" style="1" customWidth="1"/>
    <col min="4" max="4" width="10.28515625" style="1" customWidth="1"/>
    <col min="5" max="5" width="8.85546875" style="1" customWidth="1"/>
    <col min="6" max="6" width="17.140625" style="1" bestFit="1" customWidth="1"/>
    <col min="7" max="16384" width="8.85546875" style="1"/>
  </cols>
  <sheetData>
    <row r="1" spans="1:7" x14ac:dyDescent="0.2">
      <c r="A1" s="7" t="s">
        <v>260</v>
      </c>
      <c r="B1" s="27"/>
      <c r="C1" s="27"/>
      <c r="D1" s="27"/>
      <c r="E1" s="27"/>
      <c r="F1" s="27"/>
      <c r="G1" s="27"/>
    </row>
    <row r="2" spans="1:7" x14ac:dyDescent="0.2">
      <c r="A2" s="9" t="s">
        <v>263</v>
      </c>
    </row>
    <row r="3" spans="1:7" x14ac:dyDescent="0.2">
      <c r="A3" s="2" t="s">
        <v>11</v>
      </c>
      <c r="B3" s="37" t="str">
        <f ca="1">SchoolName</f>
        <v>School number not found</v>
      </c>
      <c r="C3" s="38"/>
      <c r="D3" s="38"/>
      <c r="E3" s="38"/>
      <c r="F3" s="38"/>
      <c r="G3" s="39"/>
    </row>
    <row r="4" spans="1:7" x14ac:dyDescent="0.2">
      <c r="A4" s="2" t="s">
        <v>12</v>
      </c>
      <c r="B4" s="40" t="str">
        <f ca="1">CostCentre</f>
        <v>School number not found</v>
      </c>
      <c r="D4" s="2" t="s">
        <v>13</v>
      </c>
      <c r="E4" s="41">
        <f>DfESNum</f>
        <v>0</v>
      </c>
    </row>
    <row r="5" spans="1:7" ht="38.25" x14ac:dyDescent="0.2">
      <c r="A5" s="3" t="s">
        <v>52</v>
      </c>
      <c r="B5" s="36" t="str">
        <f ca="1">BudgetShare</f>
        <v>School number not found</v>
      </c>
      <c r="D5" s="42" t="s">
        <v>14</v>
      </c>
      <c r="E5" s="11" t="str">
        <f>IF(ISERROR(Balance),"NO",IF(Balance=0,"YES","NO"))</f>
        <v>YES</v>
      </c>
    </row>
    <row r="6" spans="1:7" x14ac:dyDescent="0.2">
      <c r="A6" s="12"/>
    </row>
    <row r="7" spans="1:7" x14ac:dyDescent="0.2">
      <c r="A7" s="2" t="s">
        <v>15</v>
      </c>
      <c r="B7" s="439"/>
      <c r="C7" s="437"/>
      <c r="D7" s="437"/>
      <c r="E7" s="437"/>
      <c r="F7" s="437"/>
      <c r="G7" s="438"/>
    </row>
    <row r="8" spans="1:7" x14ac:dyDescent="0.2">
      <c r="A8" s="2" t="s">
        <v>16</v>
      </c>
      <c r="B8" s="439"/>
      <c r="C8" s="437"/>
      <c r="D8" s="437"/>
      <c r="E8" s="437"/>
      <c r="F8" s="437"/>
      <c r="G8" s="438"/>
    </row>
    <row r="10" spans="1:7" x14ac:dyDescent="0.2">
      <c r="A10" s="2" t="s">
        <v>17</v>
      </c>
      <c r="F10" s="13"/>
    </row>
    <row r="12" spans="1:7" x14ac:dyDescent="0.2">
      <c r="A12" s="2" t="s">
        <v>18</v>
      </c>
    </row>
    <row r="13" spans="1:7" ht="34.15" customHeight="1" x14ac:dyDescent="0.2">
      <c r="A13" s="14" t="s">
        <v>19</v>
      </c>
      <c r="E13" s="15" t="s">
        <v>20</v>
      </c>
      <c r="F13" s="15" t="s">
        <v>21</v>
      </c>
    </row>
    <row r="14" spans="1:7" x14ac:dyDescent="0.2">
      <c r="A14" s="2" t="s">
        <v>22</v>
      </c>
    </row>
    <row r="15" spans="1:7" x14ac:dyDescent="0.2">
      <c r="A15" s="1" t="s">
        <v>261</v>
      </c>
      <c r="E15" s="16"/>
      <c r="F15" s="17"/>
    </row>
    <row r="16" spans="1:7" x14ac:dyDescent="0.2">
      <c r="A16" s="1" t="s">
        <v>262</v>
      </c>
      <c r="E16" s="16"/>
      <c r="F16" s="17"/>
    </row>
    <row r="18" spans="1:7" x14ac:dyDescent="0.2">
      <c r="A18" s="2" t="s">
        <v>25</v>
      </c>
      <c r="D18" s="436"/>
      <c r="E18" s="437"/>
      <c r="F18" s="438"/>
    </row>
    <row r="19" spans="1:7" x14ac:dyDescent="0.2">
      <c r="A19" s="18" t="s">
        <v>245</v>
      </c>
    </row>
    <row r="20" spans="1:7" x14ac:dyDescent="0.2">
      <c r="A20" s="1" t="s">
        <v>23</v>
      </c>
      <c r="E20" s="66"/>
      <c r="F20" s="17"/>
    </row>
    <row r="21" spans="1:7" x14ac:dyDescent="0.2">
      <c r="A21" s="1" t="s">
        <v>24</v>
      </c>
      <c r="E21" s="66"/>
      <c r="F21" s="17"/>
    </row>
    <row r="23" spans="1:7" x14ac:dyDescent="0.2">
      <c r="A23" s="2" t="s">
        <v>26</v>
      </c>
    </row>
    <row r="24" spans="1:7" x14ac:dyDescent="0.2">
      <c r="A24" s="18" t="s">
        <v>27</v>
      </c>
    </row>
    <row r="25" spans="1:7" x14ac:dyDescent="0.2">
      <c r="A25" s="2" t="s">
        <v>28</v>
      </c>
    </row>
    <row r="27" spans="1:7" x14ac:dyDescent="0.2">
      <c r="A27" s="1" t="s">
        <v>29</v>
      </c>
      <c r="E27" s="436"/>
      <c r="F27" s="437"/>
      <c r="G27" s="438"/>
    </row>
    <row r="28" spans="1:7" x14ac:dyDescent="0.2">
      <c r="A28" s="1" t="s">
        <v>30</v>
      </c>
      <c r="E28" s="436"/>
      <c r="F28" s="437"/>
      <c r="G28" s="438"/>
    </row>
    <row r="30" spans="1:7" x14ac:dyDescent="0.2">
      <c r="A30" s="2" t="s">
        <v>31</v>
      </c>
    </row>
    <row r="32" spans="1:7" x14ac:dyDescent="0.2">
      <c r="A32" s="1" t="s">
        <v>32</v>
      </c>
      <c r="E32" s="436"/>
      <c r="F32" s="437"/>
      <c r="G32" s="438"/>
    </row>
    <row r="33" spans="1:7" x14ac:dyDescent="0.2">
      <c r="A33" s="1" t="s">
        <v>33</v>
      </c>
      <c r="E33" s="436"/>
      <c r="F33" s="437"/>
      <c r="G33" s="438"/>
    </row>
    <row r="34" spans="1:7" x14ac:dyDescent="0.2">
      <c r="A34" s="1" t="s">
        <v>34</v>
      </c>
      <c r="E34" s="436"/>
      <c r="F34" s="437"/>
      <c r="G34" s="438"/>
    </row>
  </sheetData>
  <sheetProtection sheet="1" objects="1" scenarios="1"/>
  <mergeCells count="8">
    <mergeCell ref="E33:G33"/>
    <mergeCell ref="E34:G34"/>
    <mergeCell ref="B7:G7"/>
    <mergeCell ref="B8:G8"/>
    <mergeCell ref="D18:F18"/>
    <mergeCell ref="E27:G27"/>
    <mergeCell ref="E28:G28"/>
    <mergeCell ref="E32:G32"/>
  </mergeCells>
  <phoneticPr fontId="0" type="noConversion"/>
  <pageMargins left="0.75" right="0.75" top="1" bottom="1" header="0.5" footer="0.5"/>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68330-792D-4CE7-98B7-E281F5D7D355}">
  <sheetPr codeName="Sheet1">
    <pageSetUpPr fitToPage="1"/>
  </sheetPr>
  <dimension ref="A1:AI279"/>
  <sheetViews>
    <sheetView zoomScale="90" zoomScaleNormal="90" workbookViewId="0">
      <pane xSplit="3" ySplit="4" topLeftCell="D5" activePane="bottomRight" state="frozen"/>
      <selection pane="topRight" activeCell="D1" sqref="D1"/>
      <selection pane="bottomLeft" activeCell="A5" sqref="A5"/>
      <selection pane="bottomRight" activeCell="E80" sqref="E80"/>
    </sheetView>
  </sheetViews>
  <sheetFormatPr defaultColWidth="8.85546875" defaultRowHeight="12.75" x14ac:dyDescent="0.2"/>
  <cols>
    <col min="1" max="1" width="32.28515625" style="1" customWidth="1"/>
    <col min="2" max="2" width="9" style="1" customWidth="1"/>
    <col min="3" max="3" width="14.28515625" style="1" customWidth="1"/>
    <col min="4" max="4" width="18.28515625" style="1" customWidth="1"/>
    <col min="5" max="5" width="15.7109375" style="23" customWidth="1"/>
    <col min="6" max="6" width="13.42578125" style="23" bestFit="1" customWidth="1"/>
    <col min="7" max="7" width="9.5703125" style="1" customWidth="1"/>
    <col min="8" max="8" width="15.140625" style="1" customWidth="1"/>
    <col min="9" max="9" width="19" style="1" customWidth="1"/>
    <col min="10" max="10" width="18.7109375" style="1" customWidth="1"/>
    <col min="11" max="12" width="9.5703125" style="1" customWidth="1"/>
    <col min="13" max="13" width="15.85546875" style="1" customWidth="1"/>
    <col min="14" max="24" width="8.5703125" style="1" customWidth="1"/>
    <col min="25" max="25" width="10" style="57" bestFit="1" customWidth="1"/>
    <col min="26" max="26" width="8.85546875" style="1" customWidth="1"/>
    <col min="27" max="27" width="13.140625" style="1" customWidth="1"/>
    <col min="28" max="28" width="8.85546875" style="1" customWidth="1"/>
    <col min="29" max="29" width="10.85546875" style="1" bestFit="1" customWidth="1"/>
    <col min="30" max="32" width="8.85546875" style="1" customWidth="1"/>
    <col min="33" max="33" width="9.5703125" style="1" customWidth="1"/>
    <col min="34" max="34" width="8.85546875" style="1"/>
    <col min="35" max="35" width="0" style="1" hidden="1" customWidth="1"/>
    <col min="36" max="16384" width="8.85546875" style="1"/>
  </cols>
  <sheetData>
    <row r="1" spans="1:35" x14ac:dyDescent="0.2">
      <c r="A1" s="2" t="s">
        <v>132</v>
      </c>
      <c r="B1" s="2"/>
    </row>
    <row r="2" spans="1:35" x14ac:dyDescent="0.2">
      <c r="A2" s="1" t="s">
        <v>14</v>
      </c>
      <c r="B2" s="47" t="str">
        <f>IF(ISERROR(Balance),"NO",IF(Balance=0,"YES","NO"))</f>
        <v>YES</v>
      </c>
      <c r="D2" s="77" t="s">
        <v>272</v>
      </c>
      <c r="E2" s="78">
        <f>Balance</f>
        <v>0</v>
      </c>
      <c r="M2" s="1" t="s">
        <v>117</v>
      </c>
    </row>
    <row r="3" spans="1:35" s="26" customFormat="1" ht="25.5" x14ac:dyDescent="0.2">
      <c r="A3" s="26" t="s">
        <v>254</v>
      </c>
      <c r="B3" s="48">
        <f>COUNTIF(Check,FALSE)</f>
        <v>0</v>
      </c>
      <c r="D3" s="79"/>
      <c r="E3" s="79"/>
      <c r="F3" s="79"/>
      <c r="Y3" s="58"/>
    </row>
    <row r="4" spans="1:35" s="49" customFormat="1" ht="51" x14ac:dyDescent="0.2">
      <c r="A4" s="49" t="s">
        <v>1</v>
      </c>
      <c r="B4" s="49" t="s">
        <v>120</v>
      </c>
      <c r="C4" s="49" t="s">
        <v>119</v>
      </c>
      <c r="D4" s="49" t="s">
        <v>118</v>
      </c>
      <c r="E4" s="80" t="s">
        <v>122</v>
      </c>
      <c r="F4" s="49" t="s">
        <v>116</v>
      </c>
      <c r="G4" s="59" t="s">
        <v>301</v>
      </c>
      <c r="M4" s="49">
        <v>1</v>
      </c>
      <c r="N4" s="49">
        <v>2</v>
      </c>
      <c r="O4" s="49">
        <v>3</v>
      </c>
      <c r="P4" s="49">
        <v>4</v>
      </c>
      <c r="Q4" s="49">
        <v>5</v>
      </c>
      <c r="R4" s="49">
        <v>6</v>
      </c>
      <c r="S4" s="49">
        <v>7</v>
      </c>
      <c r="T4" s="49">
        <v>8</v>
      </c>
      <c r="U4" s="49">
        <v>9</v>
      </c>
      <c r="V4" s="49">
        <v>10</v>
      </c>
      <c r="W4" s="49">
        <v>11</v>
      </c>
      <c r="X4" s="49">
        <v>12</v>
      </c>
      <c r="Y4" s="49" t="s">
        <v>0</v>
      </c>
      <c r="Z4" s="49" t="s">
        <v>5</v>
      </c>
      <c r="AA4" s="49" t="s">
        <v>129</v>
      </c>
      <c r="AB4" s="49" t="s">
        <v>2</v>
      </c>
      <c r="AC4" s="49" t="s">
        <v>3</v>
      </c>
    </row>
    <row r="5" spans="1:35" s="49" customFormat="1" x14ac:dyDescent="0.2">
      <c r="A5" s="50" t="s">
        <v>126</v>
      </c>
      <c r="E5" s="23"/>
    </row>
    <row r="6" spans="1:35" s="49" customFormat="1" x14ac:dyDescent="0.2">
      <c r="A6" s="189" t="s">
        <v>610</v>
      </c>
      <c r="B6" s="190" t="s">
        <v>609</v>
      </c>
      <c r="C6" s="1" t="str">
        <f ca="1">IF(CostCentre="School number not found","",CostCentre&amp;B6)</f>
        <v/>
      </c>
      <c r="D6" s="6">
        <v>12</v>
      </c>
      <c r="E6" s="35"/>
      <c r="F6" s="23">
        <f t="shared" ref="F6:F75" si="0">Y6</f>
        <v>0</v>
      </c>
      <c r="G6" s="60" t="b">
        <f>F6=E6</f>
        <v>1</v>
      </c>
      <c r="M6" s="4">
        <f>IF(D6=1,E6,ROUND($E6/12,0))</f>
        <v>0</v>
      </c>
      <c r="N6" s="4">
        <f t="shared" ref="N6:N32" si="1">IF($D6=1,0,ROUND($E6/12,0))</f>
        <v>0</v>
      </c>
      <c r="O6" s="4">
        <f t="shared" ref="O6:W27" si="2">IF($D6=1,0,ROUND($E6/12,0))</f>
        <v>0</v>
      </c>
      <c r="P6" s="4">
        <f t="shared" si="2"/>
        <v>0</v>
      </c>
      <c r="Q6" s="4">
        <f t="shared" si="2"/>
        <v>0</v>
      </c>
      <c r="R6" s="4">
        <f t="shared" si="2"/>
        <v>0</v>
      </c>
      <c r="S6" s="4">
        <f t="shared" si="2"/>
        <v>0</v>
      </c>
      <c r="T6" s="4">
        <f t="shared" si="2"/>
        <v>0</v>
      </c>
      <c r="U6" s="4">
        <f t="shared" si="2"/>
        <v>0</v>
      </c>
      <c r="V6" s="4">
        <f t="shared" si="2"/>
        <v>0</v>
      </c>
      <c r="W6" s="4">
        <f t="shared" si="2"/>
        <v>0</v>
      </c>
      <c r="X6" s="4">
        <f>E6-SUM(M6:W6)</f>
        <v>0</v>
      </c>
      <c r="Y6" s="1">
        <f>SUM(M6:X6)</f>
        <v>0</v>
      </c>
      <c r="Z6" s="1" t="str">
        <f ca="1">TotalFTEs</f>
        <v>School number not found</v>
      </c>
      <c r="AA6" s="61">
        <f t="shared" ref="AA6:AA32" si="3">Income</f>
        <v>0</v>
      </c>
      <c r="AB6" s="1" t="e">
        <f ca="1">ROUND($E6/$Z6,2)</f>
        <v>#VALUE!</v>
      </c>
      <c r="AC6" s="62" t="e">
        <f>ROUND($E6/$AA6,2)</f>
        <v>#DIV/0!</v>
      </c>
    </row>
    <row r="7" spans="1:35" x14ac:dyDescent="0.2">
      <c r="A7" s="1" t="s">
        <v>474</v>
      </c>
      <c r="B7" s="89" t="s">
        <v>383</v>
      </c>
      <c r="C7" s="1" t="str">
        <f ca="1">IF(CostCentre="School number not found","",CostCentre&amp;B7)</f>
        <v/>
      </c>
      <c r="D7" s="6">
        <v>12</v>
      </c>
      <c r="E7" s="35"/>
      <c r="F7" s="23">
        <f t="shared" si="0"/>
        <v>0</v>
      </c>
      <c r="G7" s="60" t="b">
        <f>F7=E7</f>
        <v>1</v>
      </c>
      <c r="H7" s="68"/>
      <c r="M7" s="4">
        <f>IF(D7=1,E7,ROUND($E7/12,0))</f>
        <v>0</v>
      </c>
      <c r="N7" s="4">
        <f t="shared" si="1"/>
        <v>0</v>
      </c>
      <c r="O7" s="4">
        <f t="shared" si="2"/>
        <v>0</v>
      </c>
      <c r="P7" s="4">
        <f t="shared" si="2"/>
        <v>0</v>
      </c>
      <c r="Q7" s="4">
        <f t="shared" si="2"/>
        <v>0</v>
      </c>
      <c r="R7" s="4">
        <f t="shared" si="2"/>
        <v>0</v>
      </c>
      <c r="S7" s="4">
        <f t="shared" si="2"/>
        <v>0</v>
      </c>
      <c r="T7" s="4">
        <f t="shared" si="2"/>
        <v>0</v>
      </c>
      <c r="U7" s="4">
        <f t="shared" si="2"/>
        <v>0</v>
      </c>
      <c r="V7" s="4">
        <f t="shared" si="2"/>
        <v>0</v>
      </c>
      <c r="W7" s="4">
        <f t="shared" si="2"/>
        <v>0</v>
      </c>
      <c r="X7" s="4">
        <f>E7-SUM(M7:W7)</f>
        <v>0</v>
      </c>
      <c r="Y7" s="1">
        <f>SUM(M7:X7)</f>
        <v>0</v>
      </c>
      <c r="Z7" s="1" t="str">
        <f ca="1">TotalFTEs</f>
        <v>School number not found</v>
      </c>
      <c r="AA7" s="61">
        <f t="shared" si="3"/>
        <v>0</v>
      </c>
      <c r="AB7" s="1" t="e">
        <f ca="1">ROUND($E7/$Z7,2)</f>
        <v>#VALUE!</v>
      </c>
      <c r="AC7" s="62" t="e">
        <f>ROUND($E7/$AA7,2)</f>
        <v>#DIV/0!</v>
      </c>
      <c r="AI7" s="1" t="e">
        <f>VALUE(MID(#REF!,1,1))</f>
        <v>#REF!</v>
      </c>
    </row>
    <row r="8" spans="1:35" x14ac:dyDescent="0.2">
      <c r="A8" s="1" t="s">
        <v>475</v>
      </c>
      <c r="B8" s="85" t="s">
        <v>379</v>
      </c>
      <c r="C8" s="1" t="str">
        <f ca="1">IF(CostCentre="School number not found","",CostCentre&amp;B8)</f>
        <v/>
      </c>
      <c r="D8" s="6">
        <v>1</v>
      </c>
      <c r="E8" s="35"/>
      <c r="F8" s="23">
        <f t="shared" si="0"/>
        <v>0</v>
      </c>
      <c r="G8" s="60" t="b">
        <f>F8=E8</f>
        <v>1</v>
      </c>
      <c r="H8" s="68"/>
      <c r="M8" s="4">
        <f>IF(D8=1,E8,ROUND($E8/12,0))</f>
        <v>0</v>
      </c>
      <c r="N8" s="4">
        <f t="shared" si="1"/>
        <v>0</v>
      </c>
      <c r="O8" s="4">
        <f t="shared" si="2"/>
        <v>0</v>
      </c>
      <c r="P8" s="4">
        <f t="shared" si="2"/>
        <v>0</v>
      </c>
      <c r="Q8" s="4">
        <f t="shared" si="2"/>
        <v>0</v>
      </c>
      <c r="R8" s="4">
        <f t="shared" si="2"/>
        <v>0</v>
      </c>
      <c r="S8" s="4">
        <f t="shared" si="2"/>
        <v>0</v>
      </c>
      <c r="T8" s="4">
        <f t="shared" si="2"/>
        <v>0</v>
      </c>
      <c r="U8" s="4">
        <f t="shared" si="2"/>
        <v>0</v>
      </c>
      <c r="V8" s="4">
        <f t="shared" si="2"/>
        <v>0</v>
      </c>
      <c r="W8" s="4">
        <f t="shared" si="2"/>
        <v>0</v>
      </c>
      <c r="X8" s="4">
        <f t="shared" ref="X8:X74" si="4">E8-SUM(M8:W8)</f>
        <v>0</v>
      </c>
      <c r="Y8" s="1">
        <f>SUM(M8:X8)</f>
        <v>0</v>
      </c>
      <c r="Z8" s="1" t="str">
        <f ca="1">TotalFTEs</f>
        <v>School number not found</v>
      </c>
      <c r="AA8" s="61">
        <f t="shared" si="3"/>
        <v>0</v>
      </c>
      <c r="AB8" s="1" t="e">
        <f ca="1">ROUND($E8/$Z8,2)</f>
        <v>#VALUE!</v>
      </c>
      <c r="AC8" s="62" t="e">
        <f>ROUND($E8/$AA8,2)</f>
        <v>#DIV/0!</v>
      </c>
      <c r="AI8" s="1" t="e">
        <f>VALUE(MID(#REF!,1,1))</f>
        <v>#REF!</v>
      </c>
    </row>
    <row r="9" spans="1:35" x14ac:dyDescent="0.2">
      <c r="A9" s="1" t="s">
        <v>615</v>
      </c>
      <c r="B9" s="85" t="s">
        <v>380</v>
      </c>
      <c r="C9" s="1" t="str">
        <f ca="1">IF(CostCentre="School number not found","",CostCentre&amp;B9)</f>
        <v/>
      </c>
      <c r="D9" s="6">
        <v>1</v>
      </c>
      <c r="E9" s="35"/>
      <c r="F9" s="23">
        <f t="shared" si="0"/>
        <v>0</v>
      </c>
      <c r="G9" s="60" t="b">
        <f>F9=E9</f>
        <v>1</v>
      </c>
      <c r="H9" s="68"/>
      <c r="M9" s="4">
        <f>IF(D9=1,E9,ROUND($E9/12,0))</f>
        <v>0</v>
      </c>
      <c r="N9" s="4">
        <f t="shared" si="1"/>
        <v>0</v>
      </c>
      <c r="O9" s="4">
        <f t="shared" si="2"/>
        <v>0</v>
      </c>
      <c r="P9" s="4">
        <f t="shared" si="2"/>
        <v>0</v>
      </c>
      <c r="Q9" s="4">
        <f t="shared" si="2"/>
        <v>0</v>
      </c>
      <c r="R9" s="4">
        <f t="shared" si="2"/>
        <v>0</v>
      </c>
      <c r="S9" s="4">
        <f t="shared" si="2"/>
        <v>0</v>
      </c>
      <c r="T9" s="4">
        <f t="shared" si="2"/>
        <v>0</v>
      </c>
      <c r="U9" s="4">
        <f t="shared" si="2"/>
        <v>0</v>
      </c>
      <c r="V9" s="4">
        <f t="shared" si="2"/>
        <v>0</v>
      </c>
      <c r="W9" s="4">
        <f t="shared" si="2"/>
        <v>0</v>
      </c>
      <c r="X9" s="4">
        <f t="shared" si="4"/>
        <v>0</v>
      </c>
      <c r="Y9" s="1">
        <f>SUM(M9:X9)</f>
        <v>0</v>
      </c>
      <c r="Z9" s="1" t="str">
        <f ca="1">TotalFTEs</f>
        <v>School number not found</v>
      </c>
      <c r="AA9" s="61">
        <f t="shared" si="3"/>
        <v>0</v>
      </c>
      <c r="AB9" s="1" t="e">
        <f ca="1">ROUND($E9/$Z9,2)</f>
        <v>#VALUE!</v>
      </c>
      <c r="AC9" s="62" t="e">
        <f>ROUND($E9/$AA9,2)</f>
        <v>#DIV/0!</v>
      </c>
      <c r="AI9" s="1" t="e">
        <f>VALUE(MID(#REF!,1,1))</f>
        <v>#REF!</v>
      </c>
    </row>
    <row r="10" spans="1:35" x14ac:dyDescent="0.2">
      <c r="A10" s="1" t="s">
        <v>476</v>
      </c>
      <c r="B10" s="85" t="s">
        <v>381</v>
      </c>
      <c r="C10" s="1" t="str">
        <f ca="1">IF(CostCentre="School number not found","",CostCentre&amp;B10)</f>
        <v/>
      </c>
      <c r="D10" s="6">
        <v>1</v>
      </c>
      <c r="E10" s="35"/>
      <c r="F10" s="23">
        <f t="shared" si="0"/>
        <v>0</v>
      </c>
      <c r="G10" s="60" t="b">
        <f>F10=E10</f>
        <v>1</v>
      </c>
      <c r="H10" s="68"/>
      <c r="M10" s="4">
        <f>IF(D10=1,E10,ROUND($E10/12,0))</f>
        <v>0</v>
      </c>
      <c r="N10" s="4">
        <f t="shared" si="1"/>
        <v>0</v>
      </c>
      <c r="O10" s="4">
        <f t="shared" si="2"/>
        <v>0</v>
      </c>
      <c r="P10" s="4">
        <f t="shared" si="2"/>
        <v>0</v>
      </c>
      <c r="Q10" s="4">
        <f t="shared" si="2"/>
        <v>0</v>
      </c>
      <c r="R10" s="4">
        <f t="shared" si="2"/>
        <v>0</v>
      </c>
      <c r="S10" s="4">
        <f t="shared" si="2"/>
        <v>0</v>
      </c>
      <c r="T10" s="4">
        <f t="shared" si="2"/>
        <v>0</v>
      </c>
      <c r="U10" s="4">
        <f t="shared" si="2"/>
        <v>0</v>
      </c>
      <c r="V10" s="4">
        <f t="shared" si="2"/>
        <v>0</v>
      </c>
      <c r="W10" s="4">
        <f t="shared" si="2"/>
        <v>0</v>
      </c>
      <c r="X10" s="4">
        <f t="shared" si="4"/>
        <v>0</v>
      </c>
      <c r="Y10" s="1">
        <f>SUM(M10:X10)</f>
        <v>0</v>
      </c>
      <c r="Z10" s="1" t="str">
        <f ca="1">TotalFTEs</f>
        <v>School number not found</v>
      </c>
      <c r="AA10" s="61">
        <f t="shared" si="3"/>
        <v>0</v>
      </c>
      <c r="AB10" s="1" t="e">
        <f ca="1">ROUND($E10/$Z10,2)</f>
        <v>#VALUE!</v>
      </c>
      <c r="AC10" s="62" t="e">
        <f>ROUND($E10/$AA10,2)</f>
        <v>#DIV/0!</v>
      </c>
      <c r="AI10" s="1" t="e">
        <f>VALUE(MID(#REF!,1,1))</f>
        <v>#REF!</v>
      </c>
    </row>
    <row r="11" spans="1:35" x14ac:dyDescent="0.2">
      <c r="A11" s="1" t="s">
        <v>477</v>
      </c>
      <c r="B11" s="23" t="s">
        <v>58</v>
      </c>
      <c r="C11" s="1" t="str">
        <f t="shared" ref="C11:C78" ca="1" si="5">IF(CostCentre="School number not found","",CostCentre&amp;B11)</f>
        <v/>
      </c>
      <c r="D11" s="6">
        <v>1</v>
      </c>
      <c r="E11" s="35"/>
      <c r="F11" s="23">
        <f t="shared" si="0"/>
        <v>0</v>
      </c>
      <c r="G11" s="60" t="b">
        <f t="shared" ref="G11:G78" si="6">F11=E11</f>
        <v>1</v>
      </c>
      <c r="M11" s="4">
        <f t="shared" ref="M11:M78" si="7">IF(D11=1,E11,ROUND($E11/12,0))</f>
        <v>0</v>
      </c>
      <c r="N11" s="4">
        <f t="shared" si="1"/>
        <v>0</v>
      </c>
      <c r="O11" s="4">
        <f t="shared" si="2"/>
        <v>0</v>
      </c>
      <c r="P11" s="4">
        <f t="shared" si="2"/>
        <v>0</v>
      </c>
      <c r="Q11" s="4">
        <f t="shared" si="2"/>
        <v>0</v>
      </c>
      <c r="R11" s="4">
        <f t="shared" si="2"/>
        <v>0</v>
      </c>
      <c r="S11" s="4">
        <f t="shared" si="2"/>
        <v>0</v>
      </c>
      <c r="T11" s="4">
        <f t="shared" si="2"/>
        <v>0</v>
      </c>
      <c r="U11" s="4">
        <f t="shared" si="2"/>
        <v>0</v>
      </c>
      <c r="V11" s="4">
        <f t="shared" si="2"/>
        <v>0</v>
      </c>
      <c r="W11" s="4">
        <f t="shared" si="2"/>
        <v>0</v>
      </c>
      <c r="X11" s="4">
        <f t="shared" si="4"/>
        <v>0</v>
      </c>
      <c r="Y11" s="1">
        <f t="shared" ref="Y11:Y78" si="8">SUM(M11:X11)</f>
        <v>0</v>
      </c>
      <c r="Z11" s="1" t="str">
        <f t="shared" ref="Z11:Z78" ca="1" si="9">TotalFTEs</f>
        <v>School number not found</v>
      </c>
      <c r="AA11" s="61">
        <f t="shared" si="3"/>
        <v>0</v>
      </c>
      <c r="AB11" s="1" t="e">
        <f t="shared" ref="AB11:AB78" ca="1" si="10">ROUND($E11/$Z11,2)</f>
        <v>#VALUE!</v>
      </c>
      <c r="AC11" s="62" t="e">
        <f t="shared" ref="AC11:AC78" si="11">ROUND($E11/$AA11,2)</f>
        <v>#DIV/0!</v>
      </c>
      <c r="AI11" s="1" t="e">
        <f>VALUE(MID(#REF!,1,1))</f>
        <v>#REF!</v>
      </c>
    </row>
    <row r="12" spans="1:35" x14ac:dyDescent="0.2">
      <c r="A12" s="1" t="s">
        <v>478</v>
      </c>
      <c r="B12" s="23" t="s">
        <v>59</v>
      </c>
      <c r="C12" s="1" t="str">
        <f t="shared" ca="1" si="5"/>
        <v/>
      </c>
      <c r="D12" s="6">
        <v>12</v>
      </c>
      <c r="E12" s="35"/>
      <c r="F12" s="23">
        <f t="shared" si="0"/>
        <v>0</v>
      </c>
      <c r="G12" s="60" t="b">
        <f t="shared" si="6"/>
        <v>1</v>
      </c>
      <c r="H12" s="68"/>
      <c r="M12" s="4">
        <f t="shared" si="7"/>
        <v>0</v>
      </c>
      <c r="N12" s="4">
        <f t="shared" si="1"/>
        <v>0</v>
      </c>
      <c r="O12" s="4">
        <f t="shared" si="2"/>
        <v>0</v>
      </c>
      <c r="P12" s="4">
        <f t="shared" si="2"/>
        <v>0</v>
      </c>
      <c r="Q12" s="4">
        <f t="shared" si="2"/>
        <v>0</v>
      </c>
      <c r="R12" s="4">
        <f t="shared" si="2"/>
        <v>0</v>
      </c>
      <c r="S12" s="4">
        <f t="shared" si="2"/>
        <v>0</v>
      </c>
      <c r="T12" s="4">
        <f t="shared" si="2"/>
        <v>0</v>
      </c>
      <c r="U12" s="4">
        <f t="shared" si="2"/>
        <v>0</v>
      </c>
      <c r="V12" s="4">
        <f t="shared" si="2"/>
        <v>0</v>
      </c>
      <c r="W12" s="4">
        <f t="shared" si="2"/>
        <v>0</v>
      </c>
      <c r="X12" s="4">
        <f t="shared" si="4"/>
        <v>0</v>
      </c>
      <c r="Y12" s="1">
        <f t="shared" si="8"/>
        <v>0</v>
      </c>
      <c r="Z12" s="1" t="str">
        <f t="shared" ca="1" si="9"/>
        <v>School number not found</v>
      </c>
      <c r="AA12" s="61">
        <f t="shared" si="3"/>
        <v>0</v>
      </c>
      <c r="AB12" s="1" t="e">
        <f t="shared" ca="1" si="10"/>
        <v>#VALUE!</v>
      </c>
      <c r="AC12" s="62" t="e">
        <f t="shared" si="11"/>
        <v>#DIV/0!</v>
      </c>
      <c r="AI12" s="1" t="e">
        <f>VALUE(MID(#REF!,1,1))</f>
        <v>#REF!</v>
      </c>
    </row>
    <row r="13" spans="1:35" x14ac:dyDescent="0.2">
      <c r="A13" s="1" t="s">
        <v>479</v>
      </c>
      <c r="B13" s="23" t="s">
        <v>60</v>
      </c>
      <c r="C13" s="1" t="str">
        <f t="shared" ca="1" si="5"/>
        <v/>
      </c>
      <c r="D13" s="6">
        <v>12</v>
      </c>
      <c r="E13" s="35"/>
      <c r="F13" s="23">
        <f t="shared" si="0"/>
        <v>0</v>
      </c>
      <c r="G13" s="60" t="b">
        <f t="shared" si="6"/>
        <v>1</v>
      </c>
      <c r="M13" s="4">
        <f t="shared" si="7"/>
        <v>0</v>
      </c>
      <c r="N13" s="4">
        <f t="shared" si="1"/>
        <v>0</v>
      </c>
      <c r="O13" s="4">
        <f t="shared" si="2"/>
        <v>0</v>
      </c>
      <c r="P13" s="4">
        <f t="shared" si="2"/>
        <v>0</v>
      </c>
      <c r="Q13" s="4">
        <f t="shared" si="2"/>
        <v>0</v>
      </c>
      <c r="R13" s="4">
        <f t="shared" si="2"/>
        <v>0</v>
      </c>
      <c r="S13" s="4">
        <f t="shared" si="2"/>
        <v>0</v>
      </c>
      <c r="T13" s="4">
        <f t="shared" si="2"/>
        <v>0</v>
      </c>
      <c r="U13" s="4">
        <f t="shared" si="2"/>
        <v>0</v>
      </c>
      <c r="V13" s="4">
        <f t="shared" si="2"/>
        <v>0</v>
      </c>
      <c r="W13" s="4">
        <f t="shared" si="2"/>
        <v>0</v>
      </c>
      <c r="X13" s="4">
        <f t="shared" si="4"/>
        <v>0</v>
      </c>
      <c r="Y13" s="1">
        <f t="shared" si="8"/>
        <v>0</v>
      </c>
      <c r="Z13" s="1" t="str">
        <f t="shared" ca="1" si="9"/>
        <v>School number not found</v>
      </c>
      <c r="AA13" s="61">
        <f t="shared" si="3"/>
        <v>0</v>
      </c>
      <c r="AB13" s="1" t="e">
        <f t="shared" ca="1" si="10"/>
        <v>#VALUE!</v>
      </c>
      <c r="AC13" s="62" t="e">
        <f t="shared" si="11"/>
        <v>#DIV/0!</v>
      </c>
      <c r="AI13" s="1" t="e">
        <f>VALUE(MID(#REF!,1,1))</f>
        <v>#REF!</v>
      </c>
    </row>
    <row r="14" spans="1:35" x14ac:dyDescent="0.2">
      <c r="A14" s="1" t="s">
        <v>480</v>
      </c>
      <c r="B14" s="23" t="s">
        <v>274</v>
      </c>
      <c r="C14" s="1" t="str">
        <f t="shared" ca="1" si="5"/>
        <v/>
      </c>
      <c r="D14" s="6">
        <v>1</v>
      </c>
      <c r="E14" s="35"/>
      <c r="F14" s="23">
        <f t="shared" si="0"/>
        <v>0</v>
      </c>
      <c r="G14" s="60" t="b">
        <f t="shared" si="6"/>
        <v>1</v>
      </c>
      <c r="M14" s="4">
        <f t="shared" si="7"/>
        <v>0</v>
      </c>
      <c r="N14" s="4">
        <f t="shared" si="1"/>
        <v>0</v>
      </c>
      <c r="O14" s="4">
        <f t="shared" si="2"/>
        <v>0</v>
      </c>
      <c r="P14" s="4">
        <f t="shared" si="2"/>
        <v>0</v>
      </c>
      <c r="Q14" s="4">
        <f t="shared" si="2"/>
        <v>0</v>
      </c>
      <c r="R14" s="4">
        <f t="shared" si="2"/>
        <v>0</v>
      </c>
      <c r="S14" s="4">
        <f t="shared" si="2"/>
        <v>0</v>
      </c>
      <c r="T14" s="4">
        <f t="shared" si="2"/>
        <v>0</v>
      </c>
      <c r="U14" s="4">
        <f t="shared" si="2"/>
        <v>0</v>
      </c>
      <c r="V14" s="4">
        <f t="shared" si="2"/>
        <v>0</v>
      </c>
      <c r="W14" s="4">
        <f t="shared" si="2"/>
        <v>0</v>
      </c>
      <c r="X14" s="4">
        <f t="shared" si="4"/>
        <v>0</v>
      </c>
      <c r="Y14" s="1">
        <f t="shared" si="8"/>
        <v>0</v>
      </c>
      <c r="Z14" s="1" t="str">
        <f t="shared" ca="1" si="9"/>
        <v>School number not found</v>
      </c>
      <c r="AA14" s="61">
        <f t="shared" si="3"/>
        <v>0</v>
      </c>
      <c r="AB14" s="1" t="e">
        <f t="shared" ca="1" si="10"/>
        <v>#VALUE!</v>
      </c>
      <c r="AC14" s="62" t="e">
        <f t="shared" si="11"/>
        <v>#DIV/0!</v>
      </c>
      <c r="AI14" s="1" t="e">
        <f>VALUE(MID(#REF!,1,1))</f>
        <v>#REF!</v>
      </c>
    </row>
    <row r="15" spans="1:35" x14ac:dyDescent="0.2">
      <c r="A15" s="1" t="s">
        <v>592</v>
      </c>
      <c r="B15" s="23" t="s">
        <v>61</v>
      </c>
      <c r="C15" s="1" t="str">
        <f t="shared" ca="1" si="5"/>
        <v/>
      </c>
      <c r="D15" s="6">
        <v>12</v>
      </c>
      <c r="E15" s="35"/>
      <c r="F15" s="23">
        <f t="shared" si="0"/>
        <v>0</v>
      </c>
      <c r="G15" s="60" t="b">
        <f t="shared" si="6"/>
        <v>1</v>
      </c>
      <c r="M15" s="4">
        <f t="shared" si="7"/>
        <v>0</v>
      </c>
      <c r="N15" s="4">
        <f t="shared" si="1"/>
        <v>0</v>
      </c>
      <c r="O15" s="4">
        <f t="shared" si="2"/>
        <v>0</v>
      </c>
      <c r="P15" s="4">
        <f t="shared" si="2"/>
        <v>0</v>
      </c>
      <c r="Q15" s="4">
        <f t="shared" si="2"/>
        <v>0</v>
      </c>
      <c r="R15" s="4">
        <f t="shared" si="2"/>
        <v>0</v>
      </c>
      <c r="S15" s="4">
        <f t="shared" si="2"/>
        <v>0</v>
      </c>
      <c r="T15" s="4">
        <f t="shared" si="2"/>
        <v>0</v>
      </c>
      <c r="U15" s="4">
        <f t="shared" si="2"/>
        <v>0</v>
      </c>
      <c r="V15" s="4">
        <f t="shared" si="2"/>
        <v>0</v>
      </c>
      <c r="W15" s="4">
        <f t="shared" si="2"/>
        <v>0</v>
      </c>
      <c r="X15" s="4">
        <f t="shared" si="4"/>
        <v>0</v>
      </c>
      <c r="Y15" s="1">
        <f t="shared" si="8"/>
        <v>0</v>
      </c>
      <c r="Z15" s="1" t="str">
        <f t="shared" ca="1" si="9"/>
        <v>School number not found</v>
      </c>
      <c r="AA15" s="61">
        <f t="shared" si="3"/>
        <v>0</v>
      </c>
      <c r="AB15" s="1" t="e">
        <f t="shared" ca="1" si="10"/>
        <v>#VALUE!</v>
      </c>
      <c r="AC15" s="62" t="e">
        <f t="shared" si="11"/>
        <v>#DIV/0!</v>
      </c>
      <c r="AI15" s="1" t="e">
        <f>VALUE(MID(#REF!,1,1))</f>
        <v>#REF!</v>
      </c>
    </row>
    <row r="16" spans="1:35" x14ac:dyDescent="0.2">
      <c r="A16" s="1" t="s">
        <v>593</v>
      </c>
      <c r="B16" s="23" t="s">
        <v>62</v>
      </c>
      <c r="C16" s="1" t="str">
        <f t="shared" ca="1" si="5"/>
        <v/>
      </c>
      <c r="D16" s="6">
        <v>1</v>
      </c>
      <c r="E16" s="35"/>
      <c r="F16" s="23">
        <f t="shared" si="0"/>
        <v>0</v>
      </c>
      <c r="G16" s="60" t="b">
        <f t="shared" si="6"/>
        <v>1</v>
      </c>
      <c r="M16" s="4">
        <f t="shared" si="7"/>
        <v>0</v>
      </c>
      <c r="N16" s="4">
        <f t="shared" si="1"/>
        <v>0</v>
      </c>
      <c r="O16" s="4">
        <f t="shared" si="2"/>
        <v>0</v>
      </c>
      <c r="P16" s="4">
        <f t="shared" si="2"/>
        <v>0</v>
      </c>
      <c r="Q16" s="4">
        <f t="shared" si="2"/>
        <v>0</v>
      </c>
      <c r="R16" s="4">
        <f t="shared" si="2"/>
        <v>0</v>
      </c>
      <c r="S16" s="4">
        <f t="shared" si="2"/>
        <v>0</v>
      </c>
      <c r="T16" s="4">
        <f t="shared" si="2"/>
        <v>0</v>
      </c>
      <c r="U16" s="4">
        <f t="shared" si="2"/>
        <v>0</v>
      </c>
      <c r="V16" s="4">
        <f t="shared" si="2"/>
        <v>0</v>
      </c>
      <c r="W16" s="4">
        <f t="shared" si="2"/>
        <v>0</v>
      </c>
      <c r="X16" s="4">
        <f t="shared" si="4"/>
        <v>0</v>
      </c>
      <c r="Y16" s="1">
        <f t="shared" si="8"/>
        <v>0</v>
      </c>
      <c r="Z16" s="1" t="str">
        <f t="shared" ca="1" si="9"/>
        <v>School number not found</v>
      </c>
      <c r="AA16" s="61">
        <f t="shared" si="3"/>
        <v>0</v>
      </c>
      <c r="AB16" s="1" t="e">
        <f t="shared" ca="1" si="10"/>
        <v>#VALUE!</v>
      </c>
      <c r="AC16" s="62" t="e">
        <f t="shared" si="11"/>
        <v>#DIV/0!</v>
      </c>
      <c r="AI16" s="1" t="e">
        <f>VALUE(MID(#REF!,1,1))</f>
        <v>#REF!</v>
      </c>
    </row>
    <row r="17" spans="1:35" x14ac:dyDescent="0.2">
      <c r="A17" s="1" t="s">
        <v>481</v>
      </c>
      <c r="B17" s="89" t="s">
        <v>382</v>
      </c>
      <c r="C17" s="1" t="str">
        <f t="shared" ca="1" si="5"/>
        <v/>
      </c>
      <c r="D17" s="6">
        <v>1</v>
      </c>
      <c r="E17" s="35"/>
      <c r="F17" s="23">
        <f t="shared" si="0"/>
        <v>0</v>
      </c>
      <c r="G17" s="60" t="b">
        <f>F17=E17</f>
        <v>1</v>
      </c>
      <c r="M17" s="4">
        <f>IF(D17=1,E17,ROUND($E17/12,0))</f>
        <v>0</v>
      </c>
      <c r="N17" s="4">
        <f t="shared" si="1"/>
        <v>0</v>
      </c>
      <c r="O17" s="4">
        <f t="shared" si="2"/>
        <v>0</v>
      </c>
      <c r="P17" s="4">
        <f t="shared" si="2"/>
        <v>0</v>
      </c>
      <c r="Q17" s="4">
        <f t="shared" si="2"/>
        <v>0</v>
      </c>
      <c r="R17" s="4">
        <f t="shared" si="2"/>
        <v>0</v>
      </c>
      <c r="S17" s="4">
        <f t="shared" si="2"/>
        <v>0</v>
      </c>
      <c r="T17" s="4">
        <f t="shared" si="2"/>
        <v>0</v>
      </c>
      <c r="U17" s="4">
        <f t="shared" si="2"/>
        <v>0</v>
      </c>
      <c r="V17" s="4">
        <f t="shared" si="2"/>
        <v>0</v>
      </c>
      <c r="W17" s="4">
        <f t="shared" si="2"/>
        <v>0</v>
      </c>
      <c r="X17" s="4">
        <f t="shared" si="4"/>
        <v>0</v>
      </c>
      <c r="Y17" s="1">
        <f>SUM(M17:X17)</f>
        <v>0</v>
      </c>
      <c r="Z17" s="1" t="str">
        <f t="shared" ca="1" si="9"/>
        <v>School number not found</v>
      </c>
      <c r="AA17" s="61">
        <f t="shared" si="3"/>
        <v>0</v>
      </c>
      <c r="AB17" s="1" t="e">
        <f t="shared" ca="1" si="10"/>
        <v>#VALUE!</v>
      </c>
      <c r="AC17" s="62" t="e">
        <f t="shared" si="11"/>
        <v>#DIV/0!</v>
      </c>
      <c r="AI17" s="1" t="e">
        <f>VALUE(MID(#REF!,1,1))</f>
        <v>#REF!</v>
      </c>
    </row>
    <row r="18" spans="1:35" x14ac:dyDescent="0.2">
      <c r="A18" s="1" t="s">
        <v>482</v>
      </c>
      <c r="B18" s="89" t="s">
        <v>457</v>
      </c>
      <c r="C18" s="1" t="str">
        <f t="shared" ca="1" si="5"/>
        <v/>
      </c>
      <c r="D18" s="6">
        <v>1</v>
      </c>
      <c r="E18" s="35"/>
      <c r="F18" s="23">
        <f t="shared" si="0"/>
        <v>0</v>
      </c>
      <c r="G18" s="60" t="b">
        <f>F18=E18</f>
        <v>1</v>
      </c>
      <c r="M18" s="4">
        <f>IF(D18=1,E18,ROUND($E18/12,0))</f>
        <v>0</v>
      </c>
      <c r="N18" s="4">
        <f t="shared" si="1"/>
        <v>0</v>
      </c>
      <c r="O18" s="4">
        <f t="shared" si="2"/>
        <v>0</v>
      </c>
      <c r="P18" s="4">
        <f t="shared" si="2"/>
        <v>0</v>
      </c>
      <c r="Q18" s="4">
        <f t="shared" si="2"/>
        <v>0</v>
      </c>
      <c r="R18" s="4">
        <f t="shared" si="2"/>
        <v>0</v>
      </c>
      <c r="S18" s="4">
        <f t="shared" si="2"/>
        <v>0</v>
      </c>
      <c r="T18" s="4">
        <f t="shared" si="2"/>
        <v>0</v>
      </c>
      <c r="U18" s="4">
        <f t="shared" si="2"/>
        <v>0</v>
      </c>
      <c r="V18" s="4">
        <f t="shared" si="2"/>
        <v>0</v>
      </c>
      <c r="W18" s="4">
        <f t="shared" si="2"/>
        <v>0</v>
      </c>
      <c r="X18" s="4">
        <f t="shared" si="4"/>
        <v>0</v>
      </c>
      <c r="Y18" s="1">
        <f>SUM(M18:X18)</f>
        <v>0</v>
      </c>
      <c r="Z18" s="1" t="str">
        <f t="shared" ca="1" si="9"/>
        <v>School number not found</v>
      </c>
      <c r="AA18" s="61">
        <f t="shared" si="3"/>
        <v>0</v>
      </c>
      <c r="AB18" s="1" t="e">
        <f t="shared" ca="1" si="10"/>
        <v>#VALUE!</v>
      </c>
      <c r="AC18" s="62" t="e">
        <f t="shared" si="11"/>
        <v>#DIV/0!</v>
      </c>
      <c r="AI18" s="1" t="e">
        <f>VALUE(MID(#REF!,1,1))</f>
        <v>#REF!</v>
      </c>
    </row>
    <row r="19" spans="1:35" x14ac:dyDescent="0.2">
      <c r="A19" s="1" t="s">
        <v>483</v>
      </c>
      <c r="B19" s="89" t="s">
        <v>458</v>
      </c>
      <c r="C19" s="1" t="str">
        <f t="shared" ca="1" si="5"/>
        <v/>
      </c>
      <c r="D19" s="6">
        <v>1</v>
      </c>
      <c r="E19" s="35"/>
      <c r="F19" s="23">
        <f t="shared" si="0"/>
        <v>0</v>
      </c>
      <c r="G19" s="60" t="b">
        <f>F19=E19</f>
        <v>1</v>
      </c>
      <c r="M19" s="4">
        <f>IF(D19=1,E19,ROUND($E19/12,0))</f>
        <v>0</v>
      </c>
      <c r="N19" s="4">
        <f t="shared" si="1"/>
        <v>0</v>
      </c>
      <c r="O19" s="4">
        <f t="shared" si="2"/>
        <v>0</v>
      </c>
      <c r="P19" s="4">
        <f t="shared" si="2"/>
        <v>0</v>
      </c>
      <c r="Q19" s="4">
        <f t="shared" si="2"/>
        <v>0</v>
      </c>
      <c r="R19" s="4">
        <f t="shared" si="2"/>
        <v>0</v>
      </c>
      <c r="S19" s="4">
        <f t="shared" si="2"/>
        <v>0</v>
      </c>
      <c r="T19" s="4">
        <f t="shared" si="2"/>
        <v>0</v>
      </c>
      <c r="U19" s="4">
        <f t="shared" si="2"/>
        <v>0</v>
      </c>
      <c r="V19" s="4">
        <f t="shared" si="2"/>
        <v>0</v>
      </c>
      <c r="W19" s="4">
        <f t="shared" si="2"/>
        <v>0</v>
      </c>
      <c r="X19" s="4">
        <f t="shared" si="4"/>
        <v>0</v>
      </c>
      <c r="Y19" s="1">
        <f>SUM(M19:X19)</f>
        <v>0</v>
      </c>
      <c r="Z19" s="1" t="str">
        <f t="shared" ca="1" si="9"/>
        <v>School number not found</v>
      </c>
      <c r="AA19" s="61">
        <f t="shared" si="3"/>
        <v>0</v>
      </c>
      <c r="AB19" s="1" t="e">
        <f t="shared" ca="1" si="10"/>
        <v>#VALUE!</v>
      </c>
      <c r="AC19" s="62" t="e">
        <f t="shared" si="11"/>
        <v>#DIV/0!</v>
      </c>
      <c r="AI19" s="1" t="e">
        <f>VALUE(MID(#REF!,1,1))</f>
        <v>#REF!</v>
      </c>
    </row>
    <row r="20" spans="1:35" x14ac:dyDescent="0.2">
      <c r="A20" s="1" t="s">
        <v>637</v>
      </c>
      <c r="B20" s="282" t="s">
        <v>638</v>
      </c>
      <c r="C20" s="1" t="str">
        <f t="shared" ca="1" si="5"/>
        <v/>
      </c>
      <c r="D20" s="6">
        <v>1</v>
      </c>
      <c r="E20" s="35"/>
      <c r="F20" s="23">
        <f t="shared" si="0"/>
        <v>0</v>
      </c>
      <c r="G20" s="60" t="b">
        <f t="shared" si="6"/>
        <v>1</v>
      </c>
      <c r="M20" s="4">
        <f t="shared" si="7"/>
        <v>0</v>
      </c>
      <c r="N20" s="4">
        <f t="shared" si="1"/>
        <v>0</v>
      </c>
      <c r="O20" s="4">
        <f t="shared" si="2"/>
        <v>0</v>
      </c>
      <c r="P20" s="4">
        <f t="shared" si="2"/>
        <v>0</v>
      </c>
      <c r="Q20" s="4">
        <f t="shared" si="2"/>
        <v>0</v>
      </c>
      <c r="R20" s="4">
        <f t="shared" si="2"/>
        <v>0</v>
      </c>
      <c r="S20" s="4">
        <f t="shared" si="2"/>
        <v>0</v>
      </c>
      <c r="T20" s="4">
        <f t="shared" si="2"/>
        <v>0</v>
      </c>
      <c r="U20" s="4">
        <f t="shared" si="2"/>
        <v>0</v>
      </c>
      <c r="V20" s="4">
        <f t="shared" si="2"/>
        <v>0</v>
      </c>
      <c r="W20" s="4">
        <f t="shared" si="2"/>
        <v>0</v>
      </c>
      <c r="X20" s="4">
        <f t="shared" si="4"/>
        <v>0</v>
      </c>
      <c r="Y20" s="1">
        <f t="shared" si="8"/>
        <v>0</v>
      </c>
      <c r="Z20" s="1" t="str">
        <f t="shared" ca="1" si="9"/>
        <v>School number not found</v>
      </c>
      <c r="AA20" s="61">
        <f t="shared" si="3"/>
        <v>0</v>
      </c>
      <c r="AB20" s="1" t="e">
        <f t="shared" ca="1" si="10"/>
        <v>#VALUE!</v>
      </c>
      <c r="AC20" s="62" t="e">
        <f t="shared" si="11"/>
        <v>#DIV/0!</v>
      </c>
      <c r="AI20" s="1" t="e">
        <f>VALUE(MID(#REF!,1,1))</f>
        <v>#REF!</v>
      </c>
    </row>
    <row r="21" spans="1:35" x14ac:dyDescent="0.2">
      <c r="A21" s="1" t="s">
        <v>484</v>
      </c>
      <c r="B21" s="23" t="s">
        <v>63</v>
      </c>
      <c r="C21" s="1" t="str">
        <f t="shared" ca="1" si="5"/>
        <v/>
      </c>
      <c r="D21" s="6">
        <v>12</v>
      </c>
      <c r="E21" s="35"/>
      <c r="F21" s="23">
        <f t="shared" si="0"/>
        <v>0</v>
      </c>
      <c r="G21" s="60" t="b">
        <f t="shared" si="6"/>
        <v>1</v>
      </c>
      <c r="M21" s="4">
        <f t="shared" si="7"/>
        <v>0</v>
      </c>
      <c r="N21" s="4">
        <f t="shared" si="1"/>
        <v>0</v>
      </c>
      <c r="O21" s="4">
        <f t="shared" si="2"/>
        <v>0</v>
      </c>
      <c r="P21" s="4">
        <f t="shared" si="2"/>
        <v>0</v>
      </c>
      <c r="Q21" s="4">
        <f t="shared" si="2"/>
        <v>0</v>
      </c>
      <c r="R21" s="4">
        <f t="shared" si="2"/>
        <v>0</v>
      </c>
      <c r="S21" s="4">
        <f t="shared" si="2"/>
        <v>0</v>
      </c>
      <c r="T21" s="4">
        <f t="shared" si="2"/>
        <v>0</v>
      </c>
      <c r="U21" s="4">
        <f t="shared" si="2"/>
        <v>0</v>
      </c>
      <c r="V21" s="4">
        <f t="shared" si="2"/>
        <v>0</v>
      </c>
      <c r="W21" s="4">
        <f t="shared" si="2"/>
        <v>0</v>
      </c>
      <c r="X21" s="4">
        <f t="shared" si="4"/>
        <v>0</v>
      </c>
      <c r="Y21" s="1">
        <f t="shared" si="8"/>
        <v>0</v>
      </c>
      <c r="Z21" s="1" t="str">
        <f t="shared" ca="1" si="9"/>
        <v>School number not found</v>
      </c>
      <c r="AA21" s="61">
        <f t="shared" si="3"/>
        <v>0</v>
      </c>
      <c r="AB21" s="1" t="e">
        <f t="shared" ca="1" si="10"/>
        <v>#VALUE!</v>
      </c>
      <c r="AC21" s="62" t="e">
        <f t="shared" si="11"/>
        <v>#DIV/0!</v>
      </c>
      <c r="AI21" s="1" t="e">
        <f>VALUE(MID(#REF!,1,1))</f>
        <v>#REF!</v>
      </c>
    </row>
    <row r="22" spans="1:35" x14ac:dyDescent="0.2">
      <c r="A22" s="1" t="s">
        <v>485</v>
      </c>
      <c r="B22" s="23" t="s">
        <v>64</v>
      </c>
      <c r="C22" s="1" t="str">
        <f t="shared" ca="1" si="5"/>
        <v/>
      </c>
      <c r="D22" s="6">
        <v>12</v>
      </c>
      <c r="E22" s="35"/>
      <c r="F22" s="23">
        <f t="shared" si="0"/>
        <v>0</v>
      </c>
      <c r="G22" s="60" t="b">
        <f t="shared" si="6"/>
        <v>1</v>
      </c>
      <c r="M22" s="4">
        <f t="shared" si="7"/>
        <v>0</v>
      </c>
      <c r="N22" s="4">
        <f t="shared" si="1"/>
        <v>0</v>
      </c>
      <c r="O22" s="4">
        <f t="shared" si="2"/>
        <v>0</v>
      </c>
      <c r="P22" s="4">
        <f t="shared" si="2"/>
        <v>0</v>
      </c>
      <c r="Q22" s="4">
        <f t="shared" si="2"/>
        <v>0</v>
      </c>
      <c r="R22" s="4">
        <f t="shared" si="2"/>
        <v>0</v>
      </c>
      <c r="S22" s="4">
        <f t="shared" si="2"/>
        <v>0</v>
      </c>
      <c r="T22" s="4">
        <f t="shared" si="2"/>
        <v>0</v>
      </c>
      <c r="U22" s="4">
        <f t="shared" si="2"/>
        <v>0</v>
      </c>
      <c r="V22" s="4">
        <f t="shared" si="2"/>
        <v>0</v>
      </c>
      <c r="W22" s="4">
        <f t="shared" si="2"/>
        <v>0</v>
      </c>
      <c r="X22" s="4">
        <f t="shared" si="4"/>
        <v>0</v>
      </c>
      <c r="Y22" s="1">
        <f t="shared" si="8"/>
        <v>0</v>
      </c>
      <c r="Z22" s="1" t="str">
        <f t="shared" ca="1" si="9"/>
        <v>School number not found</v>
      </c>
      <c r="AA22" s="61">
        <f t="shared" si="3"/>
        <v>0</v>
      </c>
      <c r="AB22" s="1" t="e">
        <f t="shared" ca="1" si="10"/>
        <v>#VALUE!</v>
      </c>
      <c r="AC22" s="62" t="e">
        <f t="shared" si="11"/>
        <v>#DIV/0!</v>
      </c>
      <c r="AI22" s="1" t="e">
        <f>VALUE(MID(#REF!,1,1))</f>
        <v>#REF!</v>
      </c>
    </row>
    <row r="23" spans="1:35" x14ac:dyDescent="0.2">
      <c r="A23" s="1" t="s">
        <v>486</v>
      </c>
      <c r="B23" s="23" t="s">
        <v>65</v>
      </c>
      <c r="C23" s="1" t="str">
        <f t="shared" ca="1" si="5"/>
        <v/>
      </c>
      <c r="D23" s="6">
        <v>12</v>
      </c>
      <c r="E23" s="35"/>
      <c r="F23" s="23">
        <f t="shared" si="0"/>
        <v>0</v>
      </c>
      <c r="G23" s="60" t="b">
        <f t="shared" si="6"/>
        <v>1</v>
      </c>
      <c r="M23" s="4">
        <f t="shared" si="7"/>
        <v>0</v>
      </c>
      <c r="N23" s="4">
        <f t="shared" si="1"/>
        <v>0</v>
      </c>
      <c r="O23" s="4">
        <f t="shared" si="2"/>
        <v>0</v>
      </c>
      <c r="P23" s="4">
        <f t="shared" si="2"/>
        <v>0</v>
      </c>
      <c r="Q23" s="4">
        <f t="shared" si="2"/>
        <v>0</v>
      </c>
      <c r="R23" s="4">
        <f t="shared" si="2"/>
        <v>0</v>
      </c>
      <c r="S23" s="4">
        <f t="shared" si="2"/>
        <v>0</v>
      </c>
      <c r="T23" s="4">
        <f t="shared" si="2"/>
        <v>0</v>
      </c>
      <c r="U23" s="4">
        <f t="shared" si="2"/>
        <v>0</v>
      </c>
      <c r="V23" s="4">
        <f t="shared" si="2"/>
        <v>0</v>
      </c>
      <c r="W23" s="4">
        <f t="shared" si="2"/>
        <v>0</v>
      </c>
      <c r="X23" s="4">
        <f t="shared" si="4"/>
        <v>0</v>
      </c>
      <c r="Y23" s="1">
        <f t="shared" si="8"/>
        <v>0</v>
      </c>
      <c r="Z23" s="1" t="str">
        <f t="shared" ca="1" si="9"/>
        <v>School number not found</v>
      </c>
      <c r="AA23" s="61">
        <f t="shared" si="3"/>
        <v>0</v>
      </c>
      <c r="AB23" s="1" t="e">
        <f t="shared" ca="1" si="10"/>
        <v>#VALUE!</v>
      </c>
      <c r="AC23" s="62" t="e">
        <f t="shared" si="11"/>
        <v>#DIV/0!</v>
      </c>
      <c r="AI23" s="1" t="e">
        <f>VALUE(MID(#REF!,1,1))</f>
        <v>#REF!</v>
      </c>
    </row>
    <row r="24" spans="1:35" x14ac:dyDescent="0.2">
      <c r="A24" s="1" t="s">
        <v>487</v>
      </c>
      <c r="B24" s="23" t="s">
        <v>275</v>
      </c>
      <c r="C24" s="1" t="str">
        <f t="shared" ca="1" si="5"/>
        <v/>
      </c>
      <c r="D24" s="6">
        <v>1</v>
      </c>
      <c r="E24" s="35"/>
      <c r="F24" s="23">
        <f t="shared" si="0"/>
        <v>0</v>
      </c>
      <c r="G24" s="60" t="b">
        <f t="shared" si="6"/>
        <v>1</v>
      </c>
      <c r="M24" s="4">
        <f t="shared" si="7"/>
        <v>0</v>
      </c>
      <c r="N24" s="4">
        <f t="shared" si="1"/>
        <v>0</v>
      </c>
      <c r="O24" s="4">
        <f t="shared" si="2"/>
        <v>0</v>
      </c>
      <c r="P24" s="4">
        <f t="shared" si="2"/>
        <v>0</v>
      </c>
      <c r="Q24" s="4">
        <f t="shared" si="2"/>
        <v>0</v>
      </c>
      <c r="R24" s="4">
        <f t="shared" si="2"/>
        <v>0</v>
      </c>
      <c r="S24" s="4">
        <f t="shared" si="2"/>
        <v>0</v>
      </c>
      <c r="T24" s="4">
        <f t="shared" si="2"/>
        <v>0</v>
      </c>
      <c r="U24" s="4">
        <f t="shared" si="2"/>
        <v>0</v>
      </c>
      <c r="V24" s="4">
        <f t="shared" si="2"/>
        <v>0</v>
      </c>
      <c r="W24" s="4">
        <f t="shared" si="2"/>
        <v>0</v>
      </c>
      <c r="X24" s="4">
        <f t="shared" si="4"/>
        <v>0</v>
      </c>
      <c r="Y24" s="1">
        <f t="shared" si="8"/>
        <v>0</v>
      </c>
      <c r="Z24" s="1" t="str">
        <f t="shared" ca="1" si="9"/>
        <v>School number not found</v>
      </c>
      <c r="AA24" s="61">
        <f t="shared" si="3"/>
        <v>0</v>
      </c>
      <c r="AB24" s="1" t="e">
        <f t="shared" ca="1" si="10"/>
        <v>#VALUE!</v>
      </c>
      <c r="AC24" s="62" t="e">
        <f t="shared" si="11"/>
        <v>#DIV/0!</v>
      </c>
      <c r="AI24" s="1" t="e">
        <f>VALUE(MID(#REF!,1,1))</f>
        <v>#REF!</v>
      </c>
    </row>
    <row r="25" spans="1:35" x14ac:dyDescent="0.2">
      <c r="A25" s="1" t="s">
        <v>488</v>
      </c>
      <c r="B25" s="23" t="s">
        <v>66</v>
      </c>
      <c r="C25" s="1" t="str">
        <f t="shared" ca="1" si="5"/>
        <v/>
      </c>
      <c r="D25" s="6">
        <v>1</v>
      </c>
      <c r="E25" s="35"/>
      <c r="F25" s="23">
        <f t="shared" si="0"/>
        <v>0</v>
      </c>
      <c r="G25" s="60" t="b">
        <f t="shared" si="6"/>
        <v>1</v>
      </c>
      <c r="M25" s="4">
        <f t="shared" si="7"/>
        <v>0</v>
      </c>
      <c r="N25" s="4">
        <f t="shared" si="1"/>
        <v>0</v>
      </c>
      <c r="O25" s="4">
        <f t="shared" si="2"/>
        <v>0</v>
      </c>
      <c r="P25" s="4">
        <f t="shared" si="2"/>
        <v>0</v>
      </c>
      <c r="Q25" s="4">
        <f t="shared" si="2"/>
        <v>0</v>
      </c>
      <c r="R25" s="4">
        <f t="shared" si="2"/>
        <v>0</v>
      </c>
      <c r="S25" s="4">
        <f t="shared" si="2"/>
        <v>0</v>
      </c>
      <c r="T25" s="4">
        <f t="shared" si="2"/>
        <v>0</v>
      </c>
      <c r="U25" s="4">
        <f t="shared" si="2"/>
        <v>0</v>
      </c>
      <c r="V25" s="4">
        <f t="shared" si="2"/>
        <v>0</v>
      </c>
      <c r="W25" s="4">
        <f t="shared" si="2"/>
        <v>0</v>
      </c>
      <c r="X25" s="4">
        <f t="shared" si="4"/>
        <v>0</v>
      </c>
      <c r="Y25" s="1">
        <f t="shared" si="8"/>
        <v>0</v>
      </c>
      <c r="Z25" s="1" t="str">
        <f t="shared" ca="1" si="9"/>
        <v>School number not found</v>
      </c>
      <c r="AA25" s="61">
        <f t="shared" si="3"/>
        <v>0</v>
      </c>
      <c r="AB25" s="1" t="e">
        <f t="shared" ca="1" si="10"/>
        <v>#VALUE!</v>
      </c>
      <c r="AC25" s="62" t="e">
        <f t="shared" si="11"/>
        <v>#DIV/0!</v>
      </c>
      <c r="AI25" s="1" t="e">
        <f>VALUE(MID(#REF!,1,1))</f>
        <v>#REF!</v>
      </c>
    </row>
    <row r="26" spans="1:35" x14ac:dyDescent="0.2">
      <c r="A26" s="1" t="s">
        <v>489</v>
      </c>
      <c r="B26" s="23" t="s">
        <v>67</v>
      </c>
      <c r="C26" s="1" t="str">
        <f t="shared" ca="1" si="5"/>
        <v/>
      </c>
      <c r="D26" s="6">
        <v>1</v>
      </c>
      <c r="E26" s="35"/>
      <c r="F26" s="23">
        <f t="shared" si="0"/>
        <v>0</v>
      </c>
      <c r="G26" s="60" t="b">
        <f t="shared" si="6"/>
        <v>1</v>
      </c>
      <c r="H26" s="53"/>
      <c r="I26" s="53"/>
      <c r="K26" s="53"/>
      <c r="M26" s="4">
        <f t="shared" si="7"/>
        <v>0</v>
      </c>
      <c r="N26" s="4">
        <f t="shared" si="1"/>
        <v>0</v>
      </c>
      <c r="O26" s="4">
        <f t="shared" si="2"/>
        <v>0</v>
      </c>
      <c r="P26" s="4">
        <f t="shared" si="2"/>
        <v>0</v>
      </c>
      <c r="Q26" s="4">
        <f t="shared" si="2"/>
        <v>0</v>
      </c>
      <c r="R26" s="4">
        <f t="shared" si="2"/>
        <v>0</v>
      </c>
      <c r="S26" s="4">
        <f t="shared" si="2"/>
        <v>0</v>
      </c>
      <c r="T26" s="4">
        <f t="shared" si="2"/>
        <v>0</v>
      </c>
      <c r="U26" s="4">
        <f t="shared" si="2"/>
        <v>0</v>
      </c>
      <c r="V26" s="4">
        <f t="shared" si="2"/>
        <v>0</v>
      </c>
      <c r="W26" s="4">
        <f t="shared" si="2"/>
        <v>0</v>
      </c>
      <c r="X26" s="4">
        <f t="shared" si="4"/>
        <v>0</v>
      </c>
      <c r="Y26" s="1">
        <f t="shared" si="8"/>
        <v>0</v>
      </c>
      <c r="Z26" s="1" t="str">
        <f t="shared" ca="1" si="9"/>
        <v>School number not found</v>
      </c>
      <c r="AA26" s="61">
        <f t="shared" si="3"/>
        <v>0</v>
      </c>
      <c r="AB26" s="1" t="e">
        <f t="shared" ca="1" si="10"/>
        <v>#VALUE!</v>
      </c>
      <c r="AC26" s="62" t="e">
        <f t="shared" si="11"/>
        <v>#DIV/0!</v>
      </c>
    </row>
    <row r="27" spans="1:35" x14ac:dyDescent="0.2">
      <c r="A27" s="1" t="s">
        <v>490</v>
      </c>
      <c r="B27" s="23" t="s">
        <v>68</v>
      </c>
      <c r="C27" s="1" t="str">
        <f t="shared" ca="1" si="5"/>
        <v/>
      </c>
      <c r="D27" s="6">
        <v>1</v>
      </c>
      <c r="E27" s="35"/>
      <c r="F27" s="23">
        <f t="shared" si="0"/>
        <v>0</v>
      </c>
      <c r="G27" s="60" t="b">
        <f t="shared" si="6"/>
        <v>1</v>
      </c>
      <c r="M27" s="4">
        <f t="shared" si="7"/>
        <v>0</v>
      </c>
      <c r="N27" s="4">
        <f t="shared" si="1"/>
        <v>0</v>
      </c>
      <c r="O27" s="4">
        <f t="shared" si="2"/>
        <v>0</v>
      </c>
      <c r="P27" s="4">
        <f t="shared" si="2"/>
        <v>0</v>
      </c>
      <c r="Q27" s="4">
        <f t="shared" si="2"/>
        <v>0</v>
      </c>
      <c r="R27" s="4">
        <f t="shared" si="2"/>
        <v>0</v>
      </c>
      <c r="S27" s="4">
        <f t="shared" si="2"/>
        <v>0</v>
      </c>
      <c r="T27" s="4">
        <f t="shared" si="2"/>
        <v>0</v>
      </c>
      <c r="U27" s="4">
        <f t="shared" ref="U27:W32" si="12">IF($D27=1,0,ROUND($E27/12,0))</f>
        <v>0</v>
      </c>
      <c r="V27" s="4">
        <f t="shared" si="12"/>
        <v>0</v>
      </c>
      <c r="W27" s="4">
        <f t="shared" si="12"/>
        <v>0</v>
      </c>
      <c r="X27" s="4">
        <f t="shared" si="4"/>
        <v>0</v>
      </c>
      <c r="Y27" s="1">
        <f t="shared" si="8"/>
        <v>0</v>
      </c>
      <c r="Z27" s="1" t="str">
        <f t="shared" ca="1" si="9"/>
        <v>School number not found</v>
      </c>
      <c r="AA27" s="61">
        <f t="shared" si="3"/>
        <v>0</v>
      </c>
      <c r="AB27" s="1" t="e">
        <f t="shared" ca="1" si="10"/>
        <v>#VALUE!</v>
      </c>
      <c r="AC27" s="62" t="e">
        <f t="shared" si="11"/>
        <v>#DIV/0!</v>
      </c>
      <c r="AI27" s="1" t="e">
        <f>VALUE(MID(#REF!,1,1))</f>
        <v>#REF!</v>
      </c>
    </row>
    <row r="28" spans="1:35" x14ac:dyDescent="0.2">
      <c r="A28" s="1" t="s">
        <v>491</v>
      </c>
      <c r="B28" s="23" t="s">
        <v>276</v>
      </c>
      <c r="C28" s="1" t="str">
        <f t="shared" ca="1" si="5"/>
        <v/>
      </c>
      <c r="D28" s="6">
        <v>1</v>
      </c>
      <c r="E28" s="35"/>
      <c r="F28" s="23">
        <f t="shared" si="0"/>
        <v>0</v>
      </c>
      <c r="G28" s="60" t="b">
        <f t="shared" si="6"/>
        <v>1</v>
      </c>
      <c r="M28" s="4">
        <f t="shared" si="7"/>
        <v>0</v>
      </c>
      <c r="N28" s="4">
        <f t="shared" si="1"/>
        <v>0</v>
      </c>
      <c r="O28" s="4">
        <f t="shared" ref="O28:T32" si="13">IF($D28=1,0,ROUND($E28/12,0))</f>
        <v>0</v>
      </c>
      <c r="P28" s="4">
        <f t="shared" si="13"/>
        <v>0</v>
      </c>
      <c r="Q28" s="4">
        <f t="shared" si="13"/>
        <v>0</v>
      </c>
      <c r="R28" s="4">
        <f t="shared" si="13"/>
        <v>0</v>
      </c>
      <c r="S28" s="4">
        <f t="shared" si="13"/>
        <v>0</v>
      </c>
      <c r="T28" s="4">
        <f t="shared" si="13"/>
        <v>0</v>
      </c>
      <c r="U28" s="4">
        <f t="shared" si="12"/>
        <v>0</v>
      </c>
      <c r="V28" s="4">
        <f t="shared" si="12"/>
        <v>0</v>
      </c>
      <c r="W28" s="4">
        <f t="shared" si="12"/>
        <v>0</v>
      </c>
      <c r="X28" s="4">
        <f t="shared" si="4"/>
        <v>0</v>
      </c>
      <c r="Y28" s="1">
        <f t="shared" si="8"/>
        <v>0</v>
      </c>
      <c r="Z28" s="1" t="str">
        <f t="shared" ca="1" si="9"/>
        <v>School number not found</v>
      </c>
      <c r="AA28" s="61">
        <f t="shared" si="3"/>
        <v>0</v>
      </c>
      <c r="AB28" s="1" t="e">
        <f t="shared" ca="1" si="10"/>
        <v>#VALUE!</v>
      </c>
      <c r="AC28" s="62" t="e">
        <f t="shared" si="11"/>
        <v>#DIV/0!</v>
      </c>
      <c r="AI28" s="1" t="e">
        <f>VALUE(MID(#REF!,1,1))</f>
        <v>#REF!</v>
      </c>
    </row>
    <row r="29" spans="1:35" x14ac:dyDescent="0.2">
      <c r="A29" s="1" t="s">
        <v>492</v>
      </c>
      <c r="B29" s="23" t="s">
        <v>277</v>
      </c>
      <c r="C29" s="1" t="str">
        <f t="shared" ca="1" si="5"/>
        <v/>
      </c>
      <c r="D29" s="6">
        <v>1</v>
      </c>
      <c r="E29" s="35"/>
      <c r="F29" s="23">
        <f t="shared" si="0"/>
        <v>0</v>
      </c>
      <c r="G29" s="60" t="b">
        <f t="shared" si="6"/>
        <v>1</v>
      </c>
      <c r="M29" s="4">
        <f t="shared" si="7"/>
        <v>0</v>
      </c>
      <c r="N29" s="4">
        <f t="shared" si="1"/>
        <v>0</v>
      </c>
      <c r="O29" s="4">
        <f t="shared" si="13"/>
        <v>0</v>
      </c>
      <c r="P29" s="4">
        <f t="shared" si="13"/>
        <v>0</v>
      </c>
      <c r="Q29" s="4">
        <f t="shared" si="13"/>
        <v>0</v>
      </c>
      <c r="R29" s="4">
        <f t="shared" si="13"/>
        <v>0</v>
      </c>
      <c r="S29" s="4">
        <f t="shared" si="13"/>
        <v>0</v>
      </c>
      <c r="T29" s="4">
        <f t="shared" si="13"/>
        <v>0</v>
      </c>
      <c r="U29" s="4">
        <f t="shared" si="12"/>
        <v>0</v>
      </c>
      <c r="V29" s="4">
        <f t="shared" si="12"/>
        <v>0</v>
      </c>
      <c r="W29" s="4">
        <f t="shared" si="12"/>
        <v>0</v>
      </c>
      <c r="X29" s="4">
        <f t="shared" si="4"/>
        <v>0</v>
      </c>
      <c r="Y29" s="1">
        <f t="shared" si="8"/>
        <v>0</v>
      </c>
      <c r="Z29" s="1" t="str">
        <f t="shared" ca="1" si="9"/>
        <v>School number not found</v>
      </c>
      <c r="AA29" s="61">
        <f t="shared" si="3"/>
        <v>0</v>
      </c>
      <c r="AB29" s="1" t="e">
        <f t="shared" ca="1" si="10"/>
        <v>#VALUE!</v>
      </c>
      <c r="AC29" s="62" t="e">
        <f t="shared" si="11"/>
        <v>#DIV/0!</v>
      </c>
      <c r="AI29" s="1" t="e">
        <f>VALUE(MID(#REF!,1,1))</f>
        <v>#REF!</v>
      </c>
    </row>
    <row r="30" spans="1:35" x14ac:dyDescent="0.2">
      <c r="A30" s="1" t="s">
        <v>493</v>
      </c>
      <c r="B30" s="23" t="s">
        <v>69</v>
      </c>
      <c r="C30" s="1" t="str">
        <f t="shared" ca="1" si="5"/>
        <v/>
      </c>
      <c r="D30" s="6">
        <v>12</v>
      </c>
      <c r="E30" s="35"/>
      <c r="F30" s="23">
        <f t="shared" si="0"/>
        <v>0</v>
      </c>
      <c r="G30" s="60" t="b">
        <f t="shared" si="6"/>
        <v>1</v>
      </c>
      <c r="M30" s="4">
        <f t="shared" si="7"/>
        <v>0</v>
      </c>
      <c r="N30" s="4">
        <f t="shared" si="1"/>
        <v>0</v>
      </c>
      <c r="O30" s="4">
        <f t="shared" si="13"/>
        <v>0</v>
      </c>
      <c r="P30" s="4">
        <f t="shared" si="13"/>
        <v>0</v>
      </c>
      <c r="Q30" s="4">
        <f t="shared" si="13"/>
        <v>0</v>
      </c>
      <c r="R30" s="4">
        <f t="shared" si="13"/>
        <v>0</v>
      </c>
      <c r="S30" s="4">
        <f t="shared" si="13"/>
        <v>0</v>
      </c>
      <c r="T30" s="4">
        <f t="shared" si="13"/>
        <v>0</v>
      </c>
      <c r="U30" s="4">
        <f t="shared" si="12"/>
        <v>0</v>
      </c>
      <c r="V30" s="4">
        <f t="shared" si="12"/>
        <v>0</v>
      </c>
      <c r="W30" s="4">
        <f t="shared" si="12"/>
        <v>0</v>
      </c>
      <c r="X30" s="4">
        <f t="shared" si="4"/>
        <v>0</v>
      </c>
      <c r="Y30" s="1">
        <f t="shared" si="8"/>
        <v>0</v>
      </c>
      <c r="Z30" s="1" t="str">
        <f t="shared" ca="1" si="9"/>
        <v>School number not found</v>
      </c>
      <c r="AA30" s="61">
        <f t="shared" si="3"/>
        <v>0</v>
      </c>
      <c r="AB30" s="1" t="e">
        <f t="shared" ca="1" si="10"/>
        <v>#VALUE!</v>
      </c>
      <c r="AC30" s="62" t="e">
        <f t="shared" si="11"/>
        <v>#DIV/0!</v>
      </c>
      <c r="AI30" s="1" t="e">
        <f>VALUE(MID(#REF!,1,1))</f>
        <v>#REF!</v>
      </c>
    </row>
    <row r="31" spans="1:35" x14ac:dyDescent="0.2">
      <c r="A31" s="1" t="s">
        <v>494</v>
      </c>
      <c r="B31" s="23" t="s">
        <v>70</v>
      </c>
      <c r="C31" s="1" t="str">
        <f t="shared" ca="1" si="5"/>
        <v/>
      </c>
      <c r="D31" s="6">
        <v>1</v>
      </c>
      <c r="E31" s="35"/>
      <c r="F31" s="23">
        <f t="shared" si="0"/>
        <v>0</v>
      </c>
      <c r="G31" s="60" t="b">
        <f t="shared" si="6"/>
        <v>1</v>
      </c>
      <c r="M31" s="4">
        <f t="shared" si="7"/>
        <v>0</v>
      </c>
      <c r="N31" s="4">
        <f t="shared" si="1"/>
        <v>0</v>
      </c>
      <c r="O31" s="4">
        <f t="shared" si="13"/>
        <v>0</v>
      </c>
      <c r="P31" s="4">
        <f t="shared" si="13"/>
        <v>0</v>
      </c>
      <c r="Q31" s="4">
        <f t="shared" si="13"/>
        <v>0</v>
      </c>
      <c r="R31" s="4">
        <f t="shared" si="13"/>
        <v>0</v>
      </c>
      <c r="S31" s="4">
        <f t="shared" si="13"/>
        <v>0</v>
      </c>
      <c r="T31" s="4">
        <f t="shared" si="13"/>
        <v>0</v>
      </c>
      <c r="U31" s="4">
        <f t="shared" si="12"/>
        <v>0</v>
      </c>
      <c r="V31" s="4">
        <f t="shared" si="12"/>
        <v>0</v>
      </c>
      <c r="W31" s="4">
        <f t="shared" si="12"/>
        <v>0</v>
      </c>
      <c r="X31" s="4">
        <f t="shared" si="4"/>
        <v>0</v>
      </c>
      <c r="Y31" s="1">
        <f t="shared" si="8"/>
        <v>0</v>
      </c>
      <c r="Z31" s="1" t="str">
        <f t="shared" ca="1" si="9"/>
        <v>School number not found</v>
      </c>
      <c r="AA31" s="61">
        <f t="shared" si="3"/>
        <v>0</v>
      </c>
      <c r="AB31" s="1" t="e">
        <f t="shared" ca="1" si="10"/>
        <v>#VALUE!</v>
      </c>
      <c r="AC31" s="62" t="e">
        <f t="shared" si="11"/>
        <v>#DIV/0!</v>
      </c>
      <c r="AI31" s="1" t="e">
        <f>VALUE(MID(#REF!,1,1))</f>
        <v>#REF!</v>
      </c>
    </row>
    <row r="32" spans="1:35" x14ac:dyDescent="0.2">
      <c r="A32" s="1" t="s">
        <v>495</v>
      </c>
      <c r="B32" s="23" t="s">
        <v>71</v>
      </c>
      <c r="C32" s="1" t="str">
        <f t="shared" ca="1" si="5"/>
        <v/>
      </c>
      <c r="D32" s="6">
        <v>1</v>
      </c>
      <c r="E32" s="35"/>
      <c r="F32" s="23">
        <f t="shared" si="0"/>
        <v>0</v>
      </c>
      <c r="G32" s="60" t="b">
        <f t="shared" si="6"/>
        <v>1</v>
      </c>
      <c r="M32" s="4">
        <f t="shared" si="7"/>
        <v>0</v>
      </c>
      <c r="N32" s="4">
        <f t="shared" si="1"/>
        <v>0</v>
      </c>
      <c r="O32" s="4">
        <f t="shared" si="13"/>
        <v>0</v>
      </c>
      <c r="P32" s="4">
        <f t="shared" si="13"/>
        <v>0</v>
      </c>
      <c r="Q32" s="4">
        <f t="shared" si="13"/>
        <v>0</v>
      </c>
      <c r="R32" s="4">
        <f t="shared" si="13"/>
        <v>0</v>
      </c>
      <c r="S32" s="4">
        <f t="shared" si="13"/>
        <v>0</v>
      </c>
      <c r="T32" s="4">
        <f t="shared" si="13"/>
        <v>0</v>
      </c>
      <c r="U32" s="4">
        <f t="shared" si="12"/>
        <v>0</v>
      </c>
      <c r="V32" s="4">
        <f t="shared" si="12"/>
        <v>0</v>
      </c>
      <c r="W32" s="4">
        <f t="shared" si="12"/>
        <v>0</v>
      </c>
      <c r="X32" s="4">
        <f t="shared" si="4"/>
        <v>0</v>
      </c>
      <c r="Y32" s="1">
        <f t="shared" si="8"/>
        <v>0</v>
      </c>
      <c r="Z32" s="1" t="str">
        <f t="shared" ca="1" si="9"/>
        <v>School number not found</v>
      </c>
      <c r="AA32" s="61">
        <f t="shared" si="3"/>
        <v>0</v>
      </c>
      <c r="AB32" s="1" t="e">
        <f t="shared" ca="1" si="10"/>
        <v>#VALUE!</v>
      </c>
      <c r="AC32" s="62" t="e">
        <f t="shared" si="11"/>
        <v>#DIV/0!</v>
      </c>
      <c r="AI32" s="1" t="e">
        <f>VALUE(MID(#REF!,1,1))</f>
        <v>#REF!</v>
      </c>
    </row>
    <row r="33" spans="1:35" x14ac:dyDescent="0.2">
      <c r="A33" s="51" t="s">
        <v>124</v>
      </c>
      <c r="B33" s="52"/>
      <c r="C33" s="1" t="str">
        <f t="shared" ca="1" si="5"/>
        <v/>
      </c>
      <c r="D33" s="23"/>
      <c r="E33" s="6"/>
      <c r="F33" s="23">
        <f t="shared" si="0"/>
        <v>0</v>
      </c>
      <c r="Y33" s="1"/>
      <c r="AA33" s="61"/>
      <c r="AC33" s="62"/>
    </row>
    <row r="34" spans="1:35" x14ac:dyDescent="0.2">
      <c r="A34" s="1" t="s">
        <v>496</v>
      </c>
      <c r="B34" s="23" t="s">
        <v>72</v>
      </c>
      <c r="C34" s="1" t="str">
        <f t="shared" ca="1" si="5"/>
        <v/>
      </c>
      <c r="D34" s="6">
        <v>12</v>
      </c>
      <c r="E34" s="35"/>
      <c r="F34" s="23">
        <f t="shared" si="0"/>
        <v>0</v>
      </c>
      <c r="G34" s="60" t="b">
        <f t="shared" si="6"/>
        <v>1</v>
      </c>
      <c r="M34" s="4">
        <f t="shared" si="7"/>
        <v>0</v>
      </c>
      <c r="N34" s="4">
        <f t="shared" ref="N34:N50" si="14">IF($D34=1,0,ROUND($E34/12,0))</f>
        <v>0</v>
      </c>
      <c r="O34" s="4">
        <f t="shared" ref="O34:W43" si="15">IF($D34=1,0,ROUND($E34/12,0))</f>
        <v>0</v>
      </c>
      <c r="P34" s="4">
        <f t="shared" si="15"/>
        <v>0</v>
      </c>
      <c r="Q34" s="4">
        <f t="shared" si="15"/>
        <v>0</v>
      </c>
      <c r="R34" s="4">
        <f t="shared" si="15"/>
        <v>0</v>
      </c>
      <c r="S34" s="4">
        <f t="shared" si="15"/>
        <v>0</v>
      </c>
      <c r="T34" s="4">
        <f t="shared" si="15"/>
        <v>0</v>
      </c>
      <c r="U34" s="4">
        <f t="shared" si="15"/>
        <v>0</v>
      </c>
      <c r="V34" s="4">
        <f t="shared" si="15"/>
        <v>0</v>
      </c>
      <c r="W34" s="4">
        <f t="shared" si="15"/>
        <v>0</v>
      </c>
      <c r="X34" s="4">
        <f t="shared" si="4"/>
        <v>0</v>
      </c>
      <c r="Y34" s="1">
        <f t="shared" si="8"/>
        <v>0</v>
      </c>
      <c r="Z34" s="1" t="str">
        <f t="shared" ca="1" si="9"/>
        <v>School number not found</v>
      </c>
      <c r="AA34" s="61">
        <f t="shared" ref="AA34:AA50" si="16">Income</f>
        <v>0</v>
      </c>
      <c r="AB34" s="1" t="e">
        <f t="shared" ca="1" si="10"/>
        <v>#VALUE!</v>
      </c>
      <c r="AC34" s="62" t="e">
        <f t="shared" si="11"/>
        <v>#DIV/0!</v>
      </c>
      <c r="AI34" s="1" t="e">
        <f>VALUE(MID(#REF!,1,1))</f>
        <v>#REF!</v>
      </c>
    </row>
    <row r="35" spans="1:35" x14ac:dyDescent="0.2">
      <c r="A35" s="1" t="s">
        <v>497</v>
      </c>
      <c r="B35" s="23" t="s">
        <v>73</v>
      </c>
      <c r="C35" s="1" t="str">
        <f t="shared" ca="1" si="5"/>
        <v/>
      </c>
      <c r="D35" s="6">
        <v>12</v>
      </c>
      <c r="E35" s="35"/>
      <c r="F35" s="23">
        <f t="shared" si="0"/>
        <v>0</v>
      </c>
      <c r="G35" s="60" t="b">
        <f t="shared" si="6"/>
        <v>1</v>
      </c>
      <c r="M35" s="4">
        <f t="shared" si="7"/>
        <v>0</v>
      </c>
      <c r="N35" s="4">
        <f t="shared" si="14"/>
        <v>0</v>
      </c>
      <c r="O35" s="4">
        <f t="shared" si="15"/>
        <v>0</v>
      </c>
      <c r="P35" s="4">
        <f t="shared" si="15"/>
        <v>0</v>
      </c>
      <c r="Q35" s="4">
        <f t="shared" si="15"/>
        <v>0</v>
      </c>
      <c r="R35" s="4">
        <f t="shared" si="15"/>
        <v>0</v>
      </c>
      <c r="S35" s="4">
        <f t="shared" si="15"/>
        <v>0</v>
      </c>
      <c r="T35" s="4">
        <f t="shared" si="15"/>
        <v>0</v>
      </c>
      <c r="U35" s="4">
        <f t="shared" si="15"/>
        <v>0</v>
      </c>
      <c r="V35" s="4">
        <f t="shared" si="15"/>
        <v>0</v>
      </c>
      <c r="W35" s="4">
        <f t="shared" si="15"/>
        <v>0</v>
      </c>
      <c r="X35" s="4">
        <f t="shared" si="4"/>
        <v>0</v>
      </c>
      <c r="Y35" s="1">
        <f t="shared" si="8"/>
        <v>0</v>
      </c>
      <c r="Z35" s="1" t="str">
        <f t="shared" ca="1" si="9"/>
        <v>School number not found</v>
      </c>
      <c r="AA35" s="61">
        <f t="shared" si="16"/>
        <v>0</v>
      </c>
      <c r="AB35" s="1" t="e">
        <f t="shared" ca="1" si="10"/>
        <v>#VALUE!</v>
      </c>
      <c r="AC35" s="62" t="e">
        <f t="shared" si="11"/>
        <v>#DIV/0!</v>
      </c>
      <c r="AI35" s="1" t="e">
        <f>VALUE(MID(#REF!,1,1))</f>
        <v>#REF!</v>
      </c>
    </row>
    <row r="36" spans="1:35" x14ac:dyDescent="0.2">
      <c r="A36" s="1" t="s">
        <v>498</v>
      </c>
      <c r="B36" s="23" t="s">
        <v>74</v>
      </c>
      <c r="C36" s="1" t="str">
        <f t="shared" ca="1" si="5"/>
        <v/>
      </c>
      <c r="D36" s="6">
        <v>1</v>
      </c>
      <c r="E36" s="35"/>
      <c r="F36" s="23">
        <f t="shared" si="0"/>
        <v>0</v>
      </c>
      <c r="G36" s="60" t="b">
        <f t="shared" si="6"/>
        <v>1</v>
      </c>
      <c r="M36" s="4">
        <f t="shared" si="7"/>
        <v>0</v>
      </c>
      <c r="N36" s="4">
        <f t="shared" si="14"/>
        <v>0</v>
      </c>
      <c r="O36" s="4">
        <f t="shared" si="15"/>
        <v>0</v>
      </c>
      <c r="P36" s="4">
        <f t="shared" si="15"/>
        <v>0</v>
      </c>
      <c r="Q36" s="4">
        <f t="shared" si="15"/>
        <v>0</v>
      </c>
      <c r="R36" s="4">
        <f t="shared" si="15"/>
        <v>0</v>
      </c>
      <c r="S36" s="4">
        <f t="shared" si="15"/>
        <v>0</v>
      </c>
      <c r="T36" s="4">
        <f t="shared" si="15"/>
        <v>0</v>
      </c>
      <c r="U36" s="4">
        <f t="shared" si="15"/>
        <v>0</v>
      </c>
      <c r="V36" s="4">
        <f t="shared" si="15"/>
        <v>0</v>
      </c>
      <c r="W36" s="4">
        <f t="shared" si="15"/>
        <v>0</v>
      </c>
      <c r="X36" s="4">
        <f t="shared" si="4"/>
        <v>0</v>
      </c>
      <c r="Y36" s="1">
        <f t="shared" si="8"/>
        <v>0</v>
      </c>
      <c r="Z36" s="1" t="str">
        <f t="shared" ca="1" si="9"/>
        <v>School number not found</v>
      </c>
      <c r="AA36" s="61">
        <f t="shared" si="16"/>
        <v>0</v>
      </c>
      <c r="AB36" s="1" t="e">
        <f t="shared" ca="1" si="10"/>
        <v>#VALUE!</v>
      </c>
      <c r="AC36" s="62" t="e">
        <f t="shared" si="11"/>
        <v>#DIV/0!</v>
      </c>
      <c r="AI36" s="1" t="e">
        <f>VALUE(MID(#REF!,1,1))</f>
        <v>#REF!</v>
      </c>
    </row>
    <row r="37" spans="1:35" x14ac:dyDescent="0.2">
      <c r="A37" s="1" t="s">
        <v>499</v>
      </c>
      <c r="B37" s="23" t="s">
        <v>75</v>
      </c>
      <c r="C37" s="1" t="str">
        <f t="shared" ca="1" si="5"/>
        <v/>
      </c>
      <c r="D37" s="6">
        <v>1</v>
      </c>
      <c r="E37" s="35"/>
      <c r="F37" s="23">
        <f t="shared" si="0"/>
        <v>0</v>
      </c>
      <c r="G37" s="60" t="b">
        <f t="shared" si="6"/>
        <v>1</v>
      </c>
      <c r="M37" s="4">
        <f t="shared" si="7"/>
        <v>0</v>
      </c>
      <c r="N37" s="4">
        <f t="shared" si="14"/>
        <v>0</v>
      </c>
      <c r="O37" s="4">
        <f t="shared" si="15"/>
        <v>0</v>
      </c>
      <c r="P37" s="4">
        <f t="shared" si="15"/>
        <v>0</v>
      </c>
      <c r="Q37" s="4">
        <f t="shared" si="15"/>
        <v>0</v>
      </c>
      <c r="R37" s="4">
        <f t="shared" si="15"/>
        <v>0</v>
      </c>
      <c r="S37" s="4">
        <f t="shared" si="15"/>
        <v>0</v>
      </c>
      <c r="T37" s="4">
        <f t="shared" si="15"/>
        <v>0</v>
      </c>
      <c r="U37" s="4">
        <f t="shared" si="15"/>
        <v>0</v>
      </c>
      <c r="V37" s="4">
        <f t="shared" si="15"/>
        <v>0</v>
      </c>
      <c r="W37" s="4">
        <f t="shared" si="15"/>
        <v>0</v>
      </c>
      <c r="X37" s="4">
        <f t="shared" si="4"/>
        <v>0</v>
      </c>
      <c r="Y37" s="1">
        <f t="shared" si="8"/>
        <v>0</v>
      </c>
      <c r="Z37" s="1" t="str">
        <f t="shared" ca="1" si="9"/>
        <v>School number not found</v>
      </c>
      <c r="AA37" s="61">
        <f t="shared" si="16"/>
        <v>0</v>
      </c>
      <c r="AB37" s="1" t="e">
        <f t="shared" ca="1" si="10"/>
        <v>#VALUE!</v>
      </c>
      <c r="AC37" s="62" t="e">
        <f t="shared" si="11"/>
        <v>#DIV/0!</v>
      </c>
      <c r="AI37" s="1" t="e">
        <f>VALUE(MID(#REF!,1,1))</f>
        <v>#REF!</v>
      </c>
    </row>
    <row r="38" spans="1:35" x14ac:dyDescent="0.2">
      <c r="A38" s="1" t="s">
        <v>500</v>
      </c>
      <c r="B38" s="23" t="s">
        <v>76</v>
      </c>
      <c r="C38" s="1" t="str">
        <f t="shared" ca="1" si="5"/>
        <v/>
      </c>
      <c r="D38" s="6">
        <v>1</v>
      </c>
      <c r="E38" s="331">
        <v>0</v>
      </c>
      <c r="F38" s="23">
        <f t="shared" si="0"/>
        <v>0</v>
      </c>
      <c r="G38" s="60" t="b">
        <f t="shared" si="6"/>
        <v>1</v>
      </c>
      <c r="H38" s="125" t="s">
        <v>836</v>
      </c>
      <c r="M38" s="4">
        <f t="shared" si="7"/>
        <v>0</v>
      </c>
      <c r="N38" s="4">
        <f t="shared" si="14"/>
        <v>0</v>
      </c>
      <c r="O38" s="4">
        <f t="shared" si="15"/>
        <v>0</v>
      </c>
      <c r="P38" s="4">
        <f t="shared" si="15"/>
        <v>0</v>
      </c>
      <c r="Q38" s="4">
        <f t="shared" si="15"/>
        <v>0</v>
      </c>
      <c r="R38" s="4">
        <f t="shared" si="15"/>
        <v>0</v>
      </c>
      <c r="S38" s="4">
        <f t="shared" si="15"/>
        <v>0</v>
      </c>
      <c r="T38" s="4">
        <f t="shared" si="15"/>
        <v>0</v>
      </c>
      <c r="U38" s="4">
        <f t="shared" si="15"/>
        <v>0</v>
      </c>
      <c r="V38" s="4">
        <f t="shared" si="15"/>
        <v>0</v>
      </c>
      <c r="W38" s="4">
        <f t="shared" si="15"/>
        <v>0</v>
      </c>
      <c r="X38" s="4">
        <f t="shared" si="4"/>
        <v>0</v>
      </c>
      <c r="Y38" s="1">
        <f t="shared" si="8"/>
        <v>0</v>
      </c>
      <c r="Z38" s="1" t="str">
        <f t="shared" ca="1" si="9"/>
        <v>School number not found</v>
      </c>
      <c r="AA38" s="61">
        <f t="shared" si="16"/>
        <v>0</v>
      </c>
      <c r="AB38" s="1" t="e">
        <f t="shared" ca="1" si="10"/>
        <v>#VALUE!</v>
      </c>
      <c r="AC38" s="62" t="e">
        <f t="shared" si="11"/>
        <v>#DIV/0!</v>
      </c>
      <c r="AI38" s="1" t="e">
        <f>VALUE(MID(#REF!,1,1))</f>
        <v>#REF!</v>
      </c>
    </row>
    <row r="39" spans="1:35" x14ac:dyDescent="0.2">
      <c r="A39" s="1" t="s">
        <v>501</v>
      </c>
      <c r="B39" s="23" t="s">
        <v>77</v>
      </c>
      <c r="C39" s="1" t="str">
        <f t="shared" ca="1" si="5"/>
        <v/>
      </c>
      <c r="D39" s="6">
        <v>1</v>
      </c>
      <c r="E39" s="35"/>
      <c r="F39" s="23">
        <f t="shared" si="0"/>
        <v>0</v>
      </c>
      <c r="G39" s="60" t="b">
        <f t="shared" si="6"/>
        <v>1</v>
      </c>
      <c r="M39" s="4">
        <f t="shared" si="7"/>
        <v>0</v>
      </c>
      <c r="N39" s="4">
        <f t="shared" si="14"/>
        <v>0</v>
      </c>
      <c r="O39" s="4">
        <f t="shared" si="15"/>
        <v>0</v>
      </c>
      <c r="P39" s="4">
        <f t="shared" si="15"/>
        <v>0</v>
      </c>
      <c r="Q39" s="4">
        <f t="shared" si="15"/>
        <v>0</v>
      </c>
      <c r="R39" s="4">
        <f t="shared" si="15"/>
        <v>0</v>
      </c>
      <c r="S39" s="4">
        <f t="shared" si="15"/>
        <v>0</v>
      </c>
      <c r="T39" s="4">
        <f t="shared" si="15"/>
        <v>0</v>
      </c>
      <c r="U39" s="4">
        <f t="shared" si="15"/>
        <v>0</v>
      </c>
      <c r="V39" s="4">
        <f t="shared" si="15"/>
        <v>0</v>
      </c>
      <c r="W39" s="4">
        <f t="shared" si="15"/>
        <v>0</v>
      </c>
      <c r="X39" s="4">
        <f t="shared" si="4"/>
        <v>0</v>
      </c>
      <c r="Y39" s="1">
        <f t="shared" si="8"/>
        <v>0</v>
      </c>
      <c r="Z39" s="1" t="str">
        <f t="shared" ca="1" si="9"/>
        <v>School number not found</v>
      </c>
      <c r="AA39" s="61">
        <f t="shared" si="16"/>
        <v>0</v>
      </c>
      <c r="AB39" s="1" t="e">
        <f t="shared" ca="1" si="10"/>
        <v>#VALUE!</v>
      </c>
      <c r="AC39" s="62" t="e">
        <f t="shared" si="11"/>
        <v>#DIV/0!</v>
      </c>
      <c r="AI39" s="1" t="e">
        <f>VALUE(MID(#REF!,1,1))</f>
        <v>#REF!</v>
      </c>
    </row>
    <row r="40" spans="1:35" x14ac:dyDescent="0.2">
      <c r="A40" s="1" t="s">
        <v>502</v>
      </c>
      <c r="B40" s="23" t="s">
        <v>278</v>
      </c>
      <c r="C40" s="1" t="str">
        <f t="shared" ca="1" si="5"/>
        <v/>
      </c>
      <c r="D40" s="6">
        <v>1</v>
      </c>
      <c r="E40" s="35"/>
      <c r="F40" s="23">
        <f t="shared" si="0"/>
        <v>0</v>
      </c>
      <c r="G40" s="60" t="b">
        <f t="shared" si="6"/>
        <v>1</v>
      </c>
      <c r="M40" s="4">
        <f t="shared" si="7"/>
        <v>0</v>
      </c>
      <c r="N40" s="4">
        <f t="shared" si="14"/>
        <v>0</v>
      </c>
      <c r="O40" s="4">
        <f t="shared" si="15"/>
        <v>0</v>
      </c>
      <c r="P40" s="4">
        <f t="shared" si="15"/>
        <v>0</v>
      </c>
      <c r="Q40" s="4">
        <f t="shared" si="15"/>
        <v>0</v>
      </c>
      <c r="R40" s="4">
        <f t="shared" si="15"/>
        <v>0</v>
      </c>
      <c r="S40" s="4">
        <f t="shared" si="15"/>
        <v>0</v>
      </c>
      <c r="T40" s="4">
        <f t="shared" si="15"/>
        <v>0</v>
      </c>
      <c r="U40" s="4">
        <f t="shared" si="15"/>
        <v>0</v>
      </c>
      <c r="V40" s="4">
        <f t="shared" si="15"/>
        <v>0</v>
      </c>
      <c r="W40" s="4">
        <f t="shared" si="15"/>
        <v>0</v>
      </c>
      <c r="X40" s="4">
        <f t="shared" si="4"/>
        <v>0</v>
      </c>
      <c r="Y40" s="1">
        <f t="shared" si="8"/>
        <v>0</v>
      </c>
      <c r="Z40" s="1" t="str">
        <f t="shared" ca="1" si="9"/>
        <v>School number not found</v>
      </c>
      <c r="AA40" s="61">
        <f t="shared" si="16"/>
        <v>0</v>
      </c>
      <c r="AB40" s="1" t="e">
        <f t="shared" ca="1" si="10"/>
        <v>#VALUE!</v>
      </c>
      <c r="AC40" s="62" t="e">
        <f t="shared" si="11"/>
        <v>#DIV/0!</v>
      </c>
      <c r="AI40" s="1" t="e">
        <f>VALUE(MID(#REF!,1,1))</f>
        <v>#REF!</v>
      </c>
    </row>
    <row r="41" spans="1:35" x14ac:dyDescent="0.2">
      <c r="A41" s="1" t="s">
        <v>503</v>
      </c>
      <c r="B41" s="23" t="s">
        <v>78</v>
      </c>
      <c r="C41" s="1" t="str">
        <f t="shared" ca="1" si="5"/>
        <v/>
      </c>
      <c r="D41" s="6">
        <v>1</v>
      </c>
      <c r="E41" s="35"/>
      <c r="F41" s="23">
        <f t="shared" si="0"/>
        <v>0</v>
      </c>
      <c r="G41" s="60" t="b">
        <f t="shared" si="6"/>
        <v>1</v>
      </c>
      <c r="M41" s="4">
        <f t="shared" si="7"/>
        <v>0</v>
      </c>
      <c r="N41" s="4">
        <f t="shared" si="14"/>
        <v>0</v>
      </c>
      <c r="O41" s="4">
        <f t="shared" si="15"/>
        <v>0</v>
      </c>
      <c r="P41" s="4">
        <f t="shared" si="15"/>
        <v>0</v>
      </c>
      <c r="Q41" s="4">
        <f t="shared" si="15"/>
        <v>0</v>
      </c>
      <c r="R41" s="4">
        <f t="shared" si="15"/>
        <v>0</v>
      </c>
      <c r="S41" s="4">
        <f t="shared" si="15"/>
        <v>0</v>
      </c>
      <c r="T41" s="4">
        <f t="shared" si="15"/>
        <v>0</v>
      </c>
      <c r="U41" s="4">
        <f t="shared" si="15"/>
        <v>0</v>
      </c>
      <c r="V41" s="4">
        <f t="shared" si="15"/>
        <v>0</v>
      </c>
      <c r="W41" s="4">
        <f t="shared" si="15"/>
        <v>0</v>
      </c>
      <c r="X41" s="4">
        <f t="shared" si="4"/>
        <v>0</v>
      </c>
      <c r="Y41" s="1">
        <f t="shared" si="8"/>
        <v>0</v>
      </c>
      <c r="Z41" s="1" t="str">
        <f t="shared" ca="1" si="9"/>
        <v>School number not found</v>
      </c>
      <c r="AA41" s="61">
        <f t="shared" si="16"/>
        <v>0</v>
      </c>
      <c r="AB41" s="1" t="e">
        <f t="shared" ca="1" si="10"/>
        <v>#VALUE!</v>
      </c>
      <c r="AC41" s="62" t="e">
        <f t="shared" si="11"/>
        <v>#DIV/0!</v>
      </c>
      <c r="AI41" s="1" t="e">
        <f>VALUE(MID(#REF!,1,1))</f>
        <v>#REF!</v>
      </c>
    </row>
    <row r="42" spans="1:35" x14ac:dyDescent="0.2">
      <c r="A42" s="1" t="s">
        <v>504</v>
      </c>
      <c r="B42" s="23">
        <v>1410</v>
      </c>
      <c r="C42" s="1" t="str">
        <f t="shared" ca="1" si="5"/>
        <v/>
      </c>
      <c r="D42" s="6">
        <v>1</v>
      </c>
      <c r="E42" s="35"/>
      <c r="F42" s="23">
        <f t="shared" si="0"/>
        <v>0</v>
      </c>
      <c r="G42" s="60" t="b">
        <f t="shared" si="6"/>
        <v>1</v>
      </c>
      <c r="M42" s="4">
        <f t="shared" si="7"/>
        <v>0</v>
      </c>
      <c r="N42" s="4">
        <f t="shared" si="14"/>
        <v>0</v>
      </c>
      <c r="O42" s="4">
        <f t="shared" si="15"/>
        <v>0</v>
      </c>
      <c r="P42" s="4">
        <f t="shared" si="15"/>
        <v>0</v>
      </c>
      <c r="Q42" s="4">
        <f t="shared" si="15"/>
        <v>0</v>
      </c>
      <c r="R42" s="4">
        <f t="shared" si="15"/>
        <v>0</v>
      </c>
      <c r="S42" s="4">
        <f t="shared" si="15"/>
        <v>0</v>
      </c>
      <c r="T42" s="4">
        <f t="shared" si="15"/>
        <v>0</v>
      </c>
      <c r="U42" s="4">
        <f t="shared" si="15"/>
        <v>0</v>
      </c>
      <c r="V42" s="4">
        <f t="shared" si="15"/>
        <v>0</v>
      </c>
      <c r="W42" s="4">
        <f t="shared" si="15"/>
        <v>0</v>
      </c>
      <c r="X42" s="4">
        <f t="shared" si="4"/>
        <v>0</v>
      </c>
      <c r="Y42" s="1">
        <f t="shared" si="8"/>
        <v>0</v>
      </c>
      <c r="Z42" s="1" t="str">
        <f t="shared" ca="1" si="9"/>
        <v>School number not found</v>
      </c>
      <c r="AA42" s="61">
        <f t="shared" si="16"/>
        <v>0</v>
      </c>
      <c r="AB42" s="1" t="e">
        <f t="shared" ca="1" si="10"/>
        <v>#VALUE!</v>
      </c>
      <c r="AC42" s="62" t="e">
        <f t="shared" si="11"/>
        <v>#DIV/0!</v>
      </c>
      <c r="AI42" s="1" t="e">
        <f>VALUE(MID(#REF!,1,1))</f>
        <v>#REF!</v>
      </c>
    </row>
    <row r="43" spans="1:35" s="53" customFormat="1" x14ac:dyDescent="0.2">
      <c r="A43" s="1" t="s">
        <v>505</v>
      </c>
      <c r="B43" s="23" t="s">
        <v>79</v>
      </c>
      <c r="C43" s="1" t="str">
        <f t="shared" ca="1" si="5"/>
        <v/>
      </c>
      <c r="D43" s="6">
        <v>1</v>
      </c>
      <c r="E43" s="35"/>
      <c r="F43" s="23">
        <f t="shared" si="0"/>
        <v>0</v>
      </c>
      <c r="G43" s="60" t="b">
        <f t="shared" si="6"/>
        <v>1</v>
      </c>
      <c r="M43" s="4">
        <f t="shared" si="7"/>
        <v>0</v>
      </c>
      <c r="N43" s="4">
        <f t="shared" si="14"/>
        <v>0</v>
      </c>
      <c r="O43" s="4">
        <f t="shared" si="15"/>
        <v>0</v>
      </c>
      <c r="P43" s="4">
        <f t="shared" si="15"/>
        <v>0</v>
      </c>
      <c r="Q43" s="4">
        <f t="shared" si="15"/>
        <v>0</v>
      </c>
      <c r="R43" s="4">
        <f t="shared" si="15"/>
        <v>0</v>
      </c>
      <c r="S43" s="4">
        <f t="shared" si="15"/>
        <v>0</v>
      </c>
      <c r="T43" s="4">
        <f t="shared" si="15"/>
        <v>0</v>
      </c>
      <c r="U43" s="4">
        <f t="shared" si="15"/>
        <v>0</v>
      </c>
      <c r="V43" s="4">
        <f t="shared" si="15"/>
        <v>0</v>
      </c>
      <c r="W43" s="4">
        <f t="shared" si="15"/>
        <v>0</v>
      </c>
      <c r="X43" s="4">
        <f t="shared" si="4"/>
        <v>0</v>
      </c>
      <c r="Y43" s="1">
        <f t="shared" si="8"/>
        <v>0</v>
      </c>
      <c r="Z43" s="1" t="str">
        <f t="shared" ca="1" si="9"/>
        <v>School number not found</v>
      </c>
      <c r="AA43" s="61">
        <f t="shared" si="16"/>
        <v>0</v>
      </c>
      <c r="AB43" s="1" t="e">
        <f t="shared" ca="1" si="10"/>
        <v>#VALUE!</v>
      </c>
      <c r="AC43" s="62" t="e">
        <f t="shared" si="11"/>
        <v>#DIV/0!</v>
      </c>
      <c r="AG43" s="1"/>
      <c r="AI43" s="1" t="e">
        <f>VALUE(MID(#REF!,1,1))</f>
        <v>#REF!</v>
      </c>
    </row>
    <row r="44" spans="1:35" x14ac:dyDescent="0.2">
      <c r="A44" s="1" t="s">
        <v>506</v>
      </c>
      <c r="B44" s="23" t="s">
        <v>80</v>
      </c>
      <c r="C44" s="1" t="str">
        <f t="shared" ca="1" si="5"/>
        <v/>
      </c>
      <c r="D44" s="6">
        <v>1</v>
      </c>
      <c r="E44" s="35"/>
      <c r="F44" s="23">
        <f t="shared" si="0"/>
        <v>0</v>
      </c>
      <c r="G44" s="60" t="b">
        <f t="shared" si="6"/>
        <v>1</v>
      </c>
      <c r="M44" s="4">
        <f t="shared" si="7"/>
        <v>0</v>
      </c>
      <c r="N44" s="4">
        <f t="shared" si="14"/>
        <v>0</v>
      </c>
      <c r="O44" s="4">
        <f t="shared" ref="O44:W48" si="17">IF($D44=1,0,ROUND($E44/12,0))</f>
        <v>0</v>
      </c>
      <c r="P44" s="4">
        <f t="shared" si="17"/>
        <v>0</v>
      </c>
      <c r="Q44" s="4">
        <f t="shared" si="17"/>
        <v>0</v>
      </c>
      <c r="R44" s="4">
        <f t="shared" si="17"/>
        <v>0</v>
      </c>
      <c r="S44" s="4">
        <f t="shared" si="17"/>
        <v>0</v>
      </c>
      <c r="T44" s="4">
        <f t="shared" si="17"/>
        <v>0</v>
      </c>
      <c r="U44" s="4">
        <f t="shared" si="17"/>
        <v>0</v>
      </c>
      <c r="V44" s="4">
        <f t="shared" si="17"/>
        <v>0</v>
      </c>
      <c r="W44" s="4">
        <f t="shared" si="17"/>
        <v>0</v>
      </c>
      <c r="X44" s="4">
        <f t="shared" si="4"/>
        <v>0</v>
      </c>
      <c r="Y44" s="1">
        <f t="shared" si="8"/>
        <v>0</v>
      </c>
      <c r="Z44" s="1" t="str">
        <f t="shared" ca="1" si="9"/>
        <v>School number not found</v>
      </c>
      <c r="AA44" s="61">
        <f t="shared" si="16"/>
        <v>0</v>
      </c>
      <c r="AB44" s="1" t="e">
        <f t="shared" ca="1" si="10"/>
        <v>#VALUE!</v>
      </c>
      <c r="AC44" s="62" t="e">
        <f t="shared" si="11"/>
        <v>#DIV/0!</v>
      </c>
      <c r="AI44" s="1" t="e">
        <f>VALUE(MID(#REF!,1,1))</f>
        <v>#REF!</v>
      </c>
    </row>
    <row r="45" spans="1:35" x14ac:dyDescent="0.2">
      <c r="A45" s="97" t="s">
        <v>640</v>
      </c>
      <c r="B45" s="23">
        <v>1500</v>
      </c>
      <c r="C45" s="1" t="str">
        <f t="shared" ca="1" si="5"/>
        <v/>
      </c>
      <c r="D45" s="6">
        <v>1</v>
      </c>
      <c r="E45" s="35"/>
      <c r="F45" s="23">
        <f t="shared" si="0"/>
        <v>0</v>
      </c>
      <c r="G45" s="60" t="b">
        <f t="shared" si="6"/>
        <v>1</v>
      </c>
      <c r="M45" s="4">
        <f t="shared" si="7"/>
        <v>0</v>
      </c>
      <c r="N45" s="4">
        <f t="shared" si="14"/>
        <v>0</v>
      </c>
      <c r="O45" s="4">
        <f t="shared" si="17"/>
        <v>0</v>
      </c>
      <c r="P45" s="4">
        <f t="shared" si="17"/>
        <v>0</v>
      </c>
      <c r="Q45" s="4">
        <f t="shared" si="17"/>
        <v>0</v>
      </c>
      <c r="R45" s="4">
        <f t="shared" si="17"/>
        <v>0</v>
      </c>
      <c r="S45" s="4">
        <f t="shared" si="17"/>
        <v>0</v>
      </c>
      <c r="T45" s="4">
        <f t="shared" si="17"/>
        <v>0</v>
      </c>
      <c r="U45" s="4">
        <f t="shared" si="17"/>
        <v>0</v>
      </c>
      <c r="V45" s="4">
        <f t="shared" si="17"/>
        <v>0</v>
      </c>
      <c r="W45" s="4">
        <f t="shared" si="17"/>
        <v>0</v>
      </c>
      <c r="X45" s="4">
        <f t="shared" si="4"/>
        <v>0</v>
      </c>
      <c r="Y45" s="1">
        <f t="shared" si="8"/>
        <v>0</v>
      </c>
      <c r="Z45" s="1" t="str">
        <f t="shared" ca="1" si="9"/>
        <v>School number not found</v>
      </c>
      <c r="AA45" s="61">
        <f t="shared" si="16"/>
        <v>0</v>
      </c>
      <c r="AB45" s="1" t="e">
        <f t="shared" ca="1" si="10"/>
        <v>#VALUE!</v>
      </c>
      <c r="AC45" s="62" t="e">
        <f t="shared" si="11"/>
        <v>#DIV/0!</v>
      </c>
      <c r="AI45" s="1" t="e">
        <f>VALUE(MID(#REF!,1,1))</f>
        <v>#REF!</v>
      </c>
    </row>
    <row r="46" spans="1:35" x14ac:dyDescent="0.2">
      <c r="A46" s="97" t="s">
        <v>594</v>
      </c>
      <c r="B46" s="23">
        <v>1520</v>
      </c>
      <c r="C46" s="1" t="str">
        <f t="shared" ca="1" si="5"/>
        <v/>
      </c>
      <c r="D46" s="6">
        <v>1</v>
      </c>
      <c r="E46" s="35"/>
      <c r="F46" s="23">
        <f t="shared" si="0"/>
        <v>0</v>
      </c>
      <c r="G46" s="60" t="b">
        <f t="shared" si="6"/>
        <v>1</v>
      </c>
      <c r="M46" s="4">
        <f t="shared" si="7"/>
        <v>0</v>
      </c>
      <c r="N46" s="4">
        <f t="shared" si="14"/>
        <v>0</v>
      </c>
      <c r="O46" s="4">
        <f t="shared" si="17"/>
        <v>0</v>
      </c>
      <c r="P46" s="4">
        <f t="shared" si="17"/>
        <v>0</v>
      </c>
      <c r="Q46" s="4">
        <f t="shared" si="17"/>
        <v>0</v>
      </c>
      <c r="R46" s="4">
        <f t="shared" si="17"/>
        <v>0</v>
      </c>
      <c r="S46" s="4">
        <f t="shared" si="17"/>
        <v>0</v>
      </c>
      <c r="T46" s="4">
        <f t="shared" si="17"/>
        <v>0</v>
      </c>
      <c r="U46" s="4">
        <f t="shared" si="17"/>
        <v>0</v>
      </c>
      <c r="V46" s="4">
        <f t="shared" si="17"/>
        <v>0</v>
      </c>
      <c r="W46" s="4">
        <f t="shared" si="17"/>
        <v>0</v>
      </c>
      <c r="X46" s="4">
        <f t="shared" si="4"/>
        <v>0</v>
      </c>
      <c r="Y46" s="1">
        <f t="shared" si="8"/>
        <v>0</v>
      </c>
      <c r="Z46" s="1" t="str">
        <f t="shared" ca="1" si="9"/>
        <v>School number not found</v>
      </c>
      <c r="AA46" s="61">
        <f t="shared" si="16"/>
        <v>0</v>
      </c>
      <c r="AB46" s="1" t="e">
        <f t="shared" ca="1" si="10"/>
        <v>#VALUE!</v>
      </c>
      <c r="AC46" s="62" t="e">
        <f t="shared" si="11"/>
        <v>#DIV/0!</v>
      </c>
      <c r="AI46" s="1" t="e">
        <f>VALUE(MID(#REF!,1,1))</f>
        <v>#REF!</v>
      </c>
    </row>
    <row r="47" spans="1:35" x14ac:dyDescent="0.2">
      <c r="A47" s="1" t="s">
        <v>507</v>
      </c>
      <c r="B47" s="23">
        <v>1530</v>
      </c>
      <c r="C47" s="1" t="str">
        <f t="shared" ca="1" si="5"/>
        <v/>
      </c>
      <c r="D47" s="6">
        <v>1</v>
      </c>
      <c r="E47" s="35"/>
      <c r="F47" s="23">
        <f t="shared" si="0"/>
        <v>0</v>
      </c>
      <c r="G47" s="60" t="b">
        <f t="shared" si="6"/>
        <v>1</v>
      </c>
      <c r="M47" s="4">
        <f t="shared" si="7"/>
        <v>0</v>
      </c>
      <c r="N47" s="4">
        <f t="shared" si="14"/>
        <v>0</v>
      </c>
      <c r="O47" s="4">
        <f t="shared" si="17"/>
        <v>0</v>
      </c>
      <c r="P47" s="4">
        <f t="shared" si="17"/>
        <v>0</v>
      </c>
      <c r="Q47" s="4">
        <f t="shared" si="17"/>
        <v>0</v>
      </c>
      <c r="R47" s="4">
        <f t="shared" si="17"/>
        <v>0</v>
      </c>
      <c r="S47" s="4">
        <f t="shared" si="17"/>
        <v>0</v>
      </c>
      <c r="T47" s="4">
        <f t="shared" si="17"/>
        <v>0</v>
      </c>
      <c r="U47" s="4">
        <f t="shared" si="17"/>
        <v>0</v>
      </c>
      <c r="V47" s="4">
        <f t="shared" si="17"/>
        <v>0</v>
      </c>
      <c r="W47" s="4">
        <f t="shared" si="17"/>
        <v>0</v>
      </c>
      <c r="X47" s="4">
        <f t="shared" si="4"/>
        <v>0</v>
      </c>
      <c r="Y47" s="1">
        <f t="shared" si="8"/>
        <v>0</v>
      </c>
      <c r="Z47" s="1" t="str">
        <f t="shared" ca="1" si="9"/>
        <v>School number not found</v>
      </c>
      <c r="AA47" s="61">
        <f t="shared" si="16"/>
        <v>0</v>
      </c>
      <c r="AB47" s="1" t="e">
        <f t="shared" ca="1" si="10"/>
        <v>#VALUE!</v>
      </c>
      <c r="AC47" s="62" t="e">
        <f t="shared" si="11"/>
        <v>#DIV/0!</v>
      </c>
      <c r="AI47" s="1" t="e">
        <f>VALUE(MID(#REF!,1,1))</f>
        <v>#REF!</v>
      </c>
    </row>
    <row r="48" spans="1:35" x14ac:dyDescent="0.2">
      <c r="A48" s="1" t="s">
        <v>508</v>
      </c>
      <c r="B48" s="23">
        <v>1540</v>
      </c>
      <c r="C48" s="1" t="str">
        <f t="shared" ca="1" si="5"/>
        <v/>
      </c>
      <c r="D48" s="6">
        <v>1</v>
      </c>
      <c r="E48" s="35"/>
      <c r="F48" s="23">
        <f t="shared" si="0"/>
        <v>0</v>
      </c>
      <c r="G48" s="60" t="b">
        <f t="shared" si="6"/>
        <v>1</v>
      </c>
      <c r="M48" s="4">
        <f t="shared" si="7"/>
        <v>0</v>
      </c>
      <c r="N48" s="4">
        <f t="shared" si="14"/>
        <v>0</v>
      </c>
      <c r="O48" s="4">
        <f t="shared" si="17"/>
        <v>0</v>
      </c>
      <c r="P48" s="4">
        <f t="shared" si="17"/>
        <v>0</v>
      </c>
      <c r="Q48" s="4">
        <f t="shared" si="17"/>
        <v>0</v>
      </c>
      <c r="R48" s="4">
        <f t="shared" si="17"/>
        <v>0</v>
      </c>
      <c r="S48" s="4">
        <f t="shared" si="17"/>
        <v>0</v>
      </c>
      <c r="T48" s="4">
        <f t="shared" si="17"/>
        <v>0</v>
      </c>
      <c r="U48" s="4">
        <f t="shared" si="17"/>
        <v>0</v>
      </c>
      <c r="V48" s="4">
        <f t="shared" si="17"/>
        <v>0</v>
      </c>
      <c r="W48" s="4">
        <f t="shared" si="17"/>
        <v>0</v>
      </c>
      <c r="X48" s="4">
        <f t="shared" si="4"/>
        <v>0</v>
      </c>
      <c r="Y48" s="1">
        <f t="shared" si="8"/>
        <v>0</v>
      </c>
      <c r="Z48" s="1" t="str">
        <f t="shared" ca="1" si="9"/>
        <v>School number not found</v>
      </c>
      <c r="AA48" s="61">
        <f t="shared" si="16"/>
        <v>0</v>
      </c>
      <c r="AB48" s="1" t="e">
        <f t="shared" ca="1" si="10"/>
        <v>#VALUE!</v>
      </c>
      <c r="AC48" s="62" t="e">
        <f t="shared" si="11"/>
        <v>#DIV/0!</v>
      </c>
      <c r="AI48" s="1" t="e">
        <f>VALUE(MID(#REF!,1,1))</f>
        <v>#REF!</v>
      </c>
    </row>
    <row r="49" spans="1:35" x14ac:dyDescent="0.2">
      <c r="A49" s="1" t="s">
        <v>509</v>
      </c>
      <c r="B49" s="23" t="s">
        <v>81</v>
      </c>
      <c r="C49" s="1" t="str">
        <f t="shared" ca="1" si="5"/>
        <v/>
      </c>
      <c r="D49" s="6">
        <v>1</v>
      </c>
      <c r="E49" s="35"/>
      <c r="F49" s="23">
        <f t="shared" si="0"/>
        <v>0</v>
      </c>
      <c r="G49" s="60" t="b">
        <f t="shared" si="6"/>
        <v>1</v>
      </c>
      <c r="M49" s="4">
        <f t="shared" si="7"/>
        <v>0</v>
      </c>
      <c r="N49" s="4">
        <f t="shared" si="14"/>
        <v>0</v>
      </c>
      <c r="O49" s="4">
        <f t="shared" ref="O49:W49" si="18">IF($D49=1,0,ROUND($E49/12,0))</f>
        <v>0</v>
      </c>
      <c r="P49" s="4">
        <f t="shared" si="18"/>
        <v>0</v>
      </c>
      <c r="Q49" s="4">
        <f t="shared" si="18"/>
        <v>0</v>
      </c>
      <c r="R49" s="4">
        <f t="shared" si="18"/>
        <v>0</v>
      </c>
      <c r="S49" s="4">
        <f t="shared" si="18"/>
        <v>0</v>
      </c>
      <c r="T49" s="4">
        <f t="shared" si="18"/>
        <v>0</v>
      </c>
      <c r="U49" s="4">
        <f t="shared" si="18"/>
        <v>0</v>
      </c>
      <c r="V49" s="4">
        <f t="shared" si="18"/>
        <v>0</v>
      </c>
      <c r="W49" s="4">
        <f t="shared" si="18"/>
        <v>0</v>
      </c>
      <c r="X49" s="4">
        <f t="shared" si="4"/>
        <v>0</v>
      </c>
      <c r="Y49" s="1">
        <f t="shared" si="8"/>
        <v>0</v>
      </c>
      <c r="Z49" s="1" t="str">
        <f t="shared" ca="1" si="9"/>
        <v>School number not found</v>
      </c>
      <c r="AA49" s="61">
        <f t="shared" si="16"/>
        <v>0</v>
      </c>
      <c r="AB49" s="1" t="e">
        <f t="shared" ca="1" si="10"/>
        <v>#VALUE!</v>
      </c>
      <c r="AC49" s="62" t="e">
        <f t="shared" si="11"/>
        <v>#DIV/0!</v>
      </c>
      <c r="AI49" s="1" t="e">
        <f>VALUE(MID(#REF!,1,1))</f>
        <v>#REF!</v>
      </c>
    </row>
    <row r="50" spans="1:35" x14ac:dyDescent="0.2">
      <c r="A50" s="1" t="s">
        <v>510</v>
      </c>
      <c r="B50" s="23" t="s">
        <v>82</v>
      </c>
      <c r="C50" s="1" t="str">
        <f t="shared" ca="1" si="5"/>
        <v/>
      </c>
      <c r="D50" s="6">
        <v>1</v>
      </c>
      <c r="E50" s="35"/>
      <c r="F50" s="23">
        <f t="shared" si="0"/>
        <v>0</v>
      </c>
      <c r="G50" s="60" t="b">
        <f t="shared" si="6"/>
        <v>1</v>
      </c>
      <c r="M50" s="4">
        <f t="shared" si="7"/>
        <v>0</v>
      </c>
      <c r="N50" s="4">
        <f t="shared" si="14"/>
        <v>0</v>
      </c>
      <c r="O50" s="4">
        <f>IF($D50=1,0,ROUND($E50/12,0))</f>
        <v>0</v>
      </c>
      <c r="P50" s="4">
        <f t="shared" ref="O50:W81" si="19">IF($D50=1,0,ROUND($E50/12,0))</f>
        <v>0</v>
      </c>
      <c r="Q50" s="4">
        <f t="shared" si="19"/>
        <v>0</v>
      </c>
      <c r="R50" s="4">
        <f t="shared" si="19"/>
        <v>0</v>
      </c>
      <c r="S50" s="4">
        <f t="shared" si="19"/>
        <v>0</v>
      </c>
      <c r="T50" s="4">
        <f t="shared" si="19"/>
        <v>0</v>
      </c>
      <c r="U50" s="4">
        <f t="shared" si="19"/>
        <v>0</v>
      </c>
      <c r="V50" s="4">
        <f t="shared" si="19"/>
        <v>0</v>
      </c>
      <c r="W50" s="4">
        <f t="shared" si="19"/>
        <v>0</v>
      </c>
      <c r="X50" s="4">
        <f t="shared" si="4"/>
        <v>0</v>
      </c>
      <c r="Y50" s="1">
        <f t="shared" si="8"/>
        <v>0</v>
      </c>
      <c r="Z50" s="1" t="str">
        <f t="shared" ca="1" si="9"/>
        <v>School number not found</v>
      </c>
      <c r="AA50" s="61">
        <f t="shared" si="16"/>
        <v>0</v>
      </c>
      <c r="AB50" s="1" t="e">
        <f t="shared" ca="1" si="10"/>
        <v>#VALUE!</v>
      </c>
      <c r="AC50" s="62" t="e">
        <f t="shared" si="11"/>
        <v>#DIV/0!</v>
      </c>
      <c r="AI50" s="1" t="e">
        <f>VALUE(MID(#REF!,1,1))</f>
        <v>#REF!</v>
      </c>
    </row>
    <row r="51" spans="1:35" x14ac:dyDescent="0.2">
      <c r="A51" s="54" t="s">
        <v>127</v>
      </c>
      <c r="B51" s="23"/>
      <c r="C51" s="1" t="str">
        <f t="shared" ca="1" si="5"/>
        <v/>
      </c>
      <c r="D51" s="6"/>
      <c r="E51" s="87"/>
      <c r="F51" s="23">
        <f t="shared" si="0"/>
        <v>0</v>
      </c>
      <c r="G51" s="88"/>
      <c r="M51" s="4"/>
      <c r="N51" s="4"/>
      <c r="O51" s="4"/>
      <c r="P51" s="4"/>
      <c r="Q51" s="4"/>
      <c r="R51" s="4"/>
      <c r="S51" s="4"/>
      <c r="T51" s="4"/>
      <c r="U51" s="4"/>
      <c r="V51" s="4"/>
      <c r="W51" s="4"/>
      <c r="X51" s="4"/>
      <c r="Y51" s="1"/>
      <c r="AA51" s="61"/>
      <c r="AC51" s="62"/>
    </row>
    <row r="52" spans="1:35" x14ac:dyDescent="0.2">
      <c r="A52" s="125" t="s">
        <v>831</v>
      </c>
      <c r="B52" s="23" t="s">
        <v>83</v>
      </c>
      <c r="C52" s="1" t="str">
        <f t="shared" ca="1" si="5"/>
        <v/>
      </c>
      <c r="D52" s="6">
        <v>1</v>
      </c>
      <c r="E52" s="35"/>
      <c r="F52" s="23">
        <f t="shared" si="0"/>
        <v>0</v>
      </c>
      <c r="G52" s="60" t="b">
        <f t="shared" si="6"/>
        <v>1</v>
      </c>
      <c r="M52" s="4">
        <f t="shared" si="7"/>
        <v>0</v>
      </c>
      <c r="N52" s="4">
        <f>IF($D52=1,0,ROUND($E52/12,0))</f>
        <v>0</v>
      </c>
      <c r="O52" s="4">
        <f t="shared" si="19"/>
        <v>0</v>
      </c>
      <c r="P52" s="4">
        <f t="shared" si="19"/>
        <v>0</v>
      </c>
      <c r="Q52" s="4">
        <f t="shared" si="19"/>
        <v>0</v>
      </c>
      <c r="R52" s="4">
        <f t="shared" si="19"/>
        <v>0</v>
      </c>
      <c r="S52" s="4">
        <f t="shared" si="19"/>
        <v>0</v>
      </c>
      <c r="T52" s="4">
        <f t="shared" si="19"/>
        <v>0</v>
      </c>
      <c r="U52" s="4">
        <f t="shared" si="19"/>
        <v>0</v>
      </c>
      <c r="V52" s="4">
        <f t="shared" si="19"/>
        <v>0</v>
      </c>
      <c r="W52" s="4">
        <f t="shared" si="19"/>
        <v>0</v>
      </c>
      <c r="X52" s="4">
        <f t="shared" si="4"/>
        <v>0</v>
      </c>
      <c r="Y52" s="1">
        <f t="shared" si="8"/>
        <v>0</v>
      </c>
      <c r="Z52" s="1" t="str">
        <f t="shared" ca="1" si="9"/>
        <v>School number not found</v>
      </c>
      <c r="AA52" s="61">
        <f>Income</f>
        <v>0</v>
      </c>
      <c r="AB52" s="1" t="e">
        <f t="shared" ca="1" si="10"/>
        <v>#VALUE!</v>
      </c>
      <c r="AC52" s="62" t="e">
        <f t="shared" si="11"/>
        <v>#DIV/0!</v>
      </c>
      <c r="AI52" s="1" t="e">
        <f>VALUE(MID(#REF!,1,1))</f>
        <v>#REF!</v>
      </c>
    </row>
    <row r="53" spans="1:35" x14ac:dyDescent="0.2">
      <c r="A53" s="1" t="s">
        <v>511</v>
      </c>
      <c r="B53" s="23">
        <v>2093</v>
      </c>
      <c r="C53" s="1" t="str">
        <f t="shared" ca="1" si="5"/>
        <v/>
      </c>
      <c r="D53" s="6">
        <v>1</v>
      </c>
      <c r="E53" s="35"/>
      <c r="F53" s="23">
        <f t="shared" si="0"/>
        <v>0</v>
      </c>
      <c r="G53" s="60" t="b">
        <f t="shared" si="6"/>
        <v>1</v>
      </c>
      <c r="M53" s="4">
        <f t="shared" si="7"/>
        <v>0</v>
      </c>
      <c r="N53" s="4">
        <f>IF($D53=1,0,ROUND($E53/12,0))</f>
        <v>0</v>
      </c>
      <c r="O53" s="4">
        <f t="shared" si="19"/>
        <v>0</v>
      </c>
      <c r="P53" s="4">
        <f t="shared" si="19"/>
        <v>0</v>
      </c>
      <c r="Q53" s="4">
        <f t="shared" si="19"/>
        <v>0</v>
      </c>
      <c r="R53" s="4">
        <f t="shared" si="19"/>
        <v>0</v>
      </c>
      <c r="S53" s="4">
        <f t="shared" si="19"/>
        <v>0</v>
      </c>
      <c r="T53" s="4">
        <f t="shared" si="19"/>
        <v>0</v>
      </c>
      <c r="U53" s="4">
        <f t="shared" si="19"/>
        <v>0</v>
      </c>
      <c r="V53" s="4">
        <f t="shared" si="19"/>
        <v>0</v>
      </c>
      <c r="W53" s="4">
        <f t="shared" si="19"/>
        <v>0</v>
      </c>
      <c r="X53" s="4">
        <f t="shared" si="4"/>
        <v>0</v>
      </c>
      <c r="Y53" s="1">
        <f t="shared" si="8"/>
        <v>0</v>
      </c>
      <c r="Z53" s="1" t="str">
        <f t="shared" ca="1" si="9"/>
        <v>School number not found</v>
      </c>
      <c r="AA53" s="61">
        <f>Income</f>
        <v>0</v>
      </c>
      <c r="AB53" s="1" t="e">
        <f t="shared" ca="1" si="10"/>
        <v>#VALUE!</v>
      </c>
      <c r="AC53" s="62" t="e">
        <f t="shared" si="11"/>
        <v>#DIV/0!</v>
      </c>
    </row>
    <row r="54" spans="1:35" x14ac:dyDescent="0.2">
      <c r="A54" s="96" t="s">
        <v>832</v>
      </c>
      <c r="B54" s="23" t="s">
        <v>84</v>
      </c>
      <c r="C54" s="1" t="str">
        <f t="shared" ca="1" si="5"/>
        <v/>
      </c>
      <c r="D54" s="6">
        <v>1</v>
      </c>
      <c r="E54" s="35"/>
      <c r="F54" s="23">
        <f t="shared" si="0"/>
        <v>0</v>
      </c>
      <c r="G54" s="60" t="b">
        <f t="shared" si="6"/>
        <v>1</v>
      </c>
      <c r="M54" s="4">
        <f t="shared" si="7"/>
        <v>0</v>
      </c>
      <c r="N54" s="4">
        <f>IF($D54=1,0,ROUND($E54/12,0))</f>
        <v>0</v>
      </c>
      <c r="O54" s="4">
        <f t="shared" si="19"/>
        <v>0</v>
      </c>
      <c r="P54" s="4">
        <f t="shared" si="19"/>
        <v>0</v>
      </c>
      <c r="Q54" s="4">
        <f t="shared" si="19"/>
        <v>0</v>
      </c>
      <c r="R54" s="4">
        <f t="shared" si="19"/>
        <v>0</v>
      </c>
      <c r="S54" s="4">
        <f t="shared" si="19"/>
        <v>0</v>
      </c>
      <c r="T54" s="4">
        <f t="shared" si="19"/>
        <v>0</v>
      </c>
      <c r="U54" s="4">
        <f t="shared" si="19"/>
        <v>0</v>
      </c>
      <c r="V54" s="4">
        <f t="shared" si="19"/>
        <v>0</v>
      </c>
      <c r="W54" s="4">
        <f t="shared" si="19"/>
        <v>0</v>
      </c>
      <c r="X54" s="4">
        <f t="shared" si="4"/>
        <v>0</v>
      </c>
      <c r="Y54" s="1">
        <f t="shared" si="8"/>
        <v>0</v>
      </c>
      <c r="Z54" s="1" t="str">
        <f t="shared" ca="1" si="9"/>
        <v>School number not found</v>
      </c>
      <c r="AA54" s="61">
        <f>Income</f>
        <v>0</v>
      </c>
      <c r="AB54" s="1" t="e">
        <f t="shared" ca="1" si="10"/>
        <v>#VALUE!</v>
      </c>
      <c r="AC54" s="62" t="e">
        <f t="shared" si="11"/>
        <v>#DIV/0!</v>
      </c>
      <c r="AI54" s="1" t="e">
        <f>VALUE(MID(#REF!,1,1))</f>
        <v>#REF!</v>
      </c>
    </row>
    <row r="55" spans="1:35" x14ac:dyDescent="0.2">
      <c r="A55" s="96" t="s">
        <v>833</v>
      </c>
      <c r="B55" s="23" t="s">
        <v>85</v>
      </c>
      <c r="C55" s="1" t="str">
        <f t="shared" ca="1" si="5"/>
        <v/>
      </c>
      <c r="D55" s="6">
        <v>1</v>
      </c>
      <c r="E55" s="35"/>
      <c r="F55" s="23">
        <f t="shared" si="0"/>
        <v>0</v>
      </c>
      <c r="G55" s="60" t="b">
        <f t="shared" si="6"/>
        <v>1</v>
      </c>
      <c r="M55" s="4">
        <f t="shared" si="7"/>
        <v>0</v>
      </c>
      <c r="N55" s="4">
        <f>IF($D55=1,0,ROUND($E55/12,0))</f>
        <v>0</v>
      </c>
      <c r="O55" s="4">
        <f t="shared" si="19"/>
        <v>0</v>
      </c>
      <c r="P55" s="4">
        <f t="shared" si="19"/>
        <v>0</v>
      </c>
      <c r="Q55" s="4">
        <f t="shared" si="19"/>
        <v>0</v>
      </c>
      <c r="R55" s="4">
        <f t="shared" si="19"/>
        <v>0</v>
      </c>
      <c r="S55" s="4">
        <f t="shared" si="19"/>
        <v>0</v>
      </c>
      <c r="T55" s="4">
        <f t="shared" si="19"/>
        <v>0</v>
      </c>
      <c r="U55" s="4">
        <f t="shared" si="19"/>
        <v>0</v>
      </c>
      <c r="V55" s="4">
        <f t="shared" si="19"/>
        <v>0</v>
      </c>
      <c r="W55" s="4">
        <f t="shared" si="19"/>
        <v>0</v>
      </c>
      <c r="X55" s="4">
        <f t="shared" si="4"/>
        <v>0</v>
      </c>
      <c r="Y55" s="1">
        <f t="shared" si="8"/>
        <v>0</v>
      </c>
      <c r="Z55" s="1" t="str">
        <f t="shared" ca="1" si="9"/>
        <v>School number not found</v>
      </c>
      <c r="AA55" s="61">
        <f>Income</f>
        <v>0</v>
      </c>
      <c r="AB55" s="1" t="e">
        <f t="shared" ca="1" si="10"/>
        <v>#VALUE!</v>
      </c>
      <c r="AC55" s="62" t="e">
        <f t="shared" si="11"/>
        <v>#DIV/0!</v>
      </c>
      <c r="AI55" s="1" t="e">
        <f>VALUE(MID(#REF!,1,1))</f>
        <v>#REF!</v>
      </c>
    </row>
    <row r="56" spans="1:35" x14ac:dyDescent="0.2">
      <c r="A56" s="1" t="s">
        <v>512</v>
      </c>
      <c r="B56" s="23" t="s">
        <v>86</v>
      </c>
      <c r="C56" s="1" t="str">
        <f t="shared" ca="1" si="5"/>
        <v/>
      </c>
      <c r="D56" s="6">
        <v>1</v>
      </c>
      <c r="E56" s="35"/>
      <c r="F56" s="23">
        <f t="shared" si="0"/>
        <v>0</v>
      </c>
      <c r="G56" s="60" t="b">
        <f t="shared" si="6"/>
        <v>1</v>
      </c>
      <c r="M56" s="4">
        <f t="shared" si="7"/>
        <v>0</v>
      </c>
      <c r="N56" s="4">
        <f>IF($D56=1,0,ROUND($E56/12,0))</f>
        <v>0</v>
      </c>
      <c r="O56" s="4">
        <f t="shared" si="19"/>
        <v>0</v>
      </c>
      <c r="P56" s="4">
        <f t="shared" si="19"/>
        <v>0</v>
      </c>
      <c r="Q56" s="4">
        <f t="shared" si="19"/>
        <v>0</v>
      </c>
      <c r="R56" s="4">
        <f t="shared" si="19"/>
        <v>0</v>
      </c>
      <c r="S56" s="4">
        <f t="shared" si="19"/>
        <v>0</v>
      </c>
      <c r="T56" s="4">
        <f t="shared" si="19"/>
        <v>0</v>
      </c>
      <c r="U56" s="4">
        <f t="shared" si="19"/>
        <v>0</v>
      </c>
      <c r="V56" s="4">
        <f t="shared" si="19"/>
        <v>0</v>
      </c>
      <c r="W56" s="4">
        <f t="shared" si="19"/>
        <v>0</v>
      </c>
      <c r="X56" s="4">
        <f t="shared" si="4"/>
        <v>0</v>
      </c>
      <c r="Y56" s="1">
        <f t="shared" si="8"/>
        <v>0</v>
      </c>
      <c r="Z56" s="1" t="str">
        <f t="shared" ca="1" si="9"/>
        <v>School number not found</v>
      </c>
      <c r="AA56" s="61">
        <f>Income</f>
        <v>0</v>
      </c>
      <c r="AB56" s="1" t="e">
        <f t="shared" ca="1" si="10"/>
        <v>#VALUE!</v>
      </c>
      <c r="AC56" s="62" t="e">
        <f t="shared" si="11"/>
        <v>#DIV/0!</v>
      </c>
      <c r="AI56" s="1" t="e">
        <f>VALUE(MID(#REF!,1,1))</f>
        <v>#REF!</v>
      </c>
    </row>
    <row r="57" spans="1:35" x14ac:dyDescent="0.2">
      <c r="A57" s="54" t="s">
        <v>125</v>
      </c>
      <c r="B57" s="52"/>
      <c r="C57" s="1" t="str">
        <f t="shared" ca="1" si="5"/>
        <v/>
      </c>
      <c r="D57" s="23"/>
      <c r="E57" s="6"/>
      <c r="F57" s="23">
        <f t="shared" si="0"/>
        <v>0</v>
      </c>
      <c r="Y57" s="1"/>
      <c r="AA57" s="61"/>
      <c r="AC57" s="62"/>
    </row>
    <row r="58" spans="1:35" s="125" customFormat="1" x14ac:dyDescent="0.2">
      <c r="A58" s="86" t="s">
        <v>641</v>
      </c>
      <c r="B58" s="124">
        <v>2560</v>
      </c>
      <c r="C58" s="125" t="str">
        <f t="shared" ca="1" si="5"/>
        <v/>
      </c>
      <c r="D58" s="138">
        <v>1</v>
      </c>
      <c r="E58" s="215"/>
      <c r="F58" s="138">
        <f t="shared" si="0"/>
        <v>0</v>
      </c>
      <c r="G58" s="139" t="b">
        <f t="shared" si="6"/>
        <v>1</v>
      </c>
      <c r="M58" s="4">
        <f>IF(D58=1,E58,ROUND($E58/12,0))</f>
        <v>0</v>
      </c>
      <c r="N58" s="4">
        <f t="shared" ref="N58:W58" si="20">IF($D58=1,0,ROUND($E58/12,0))</f>
        <v>0</v>
      </c>
      <c r="O58" s="4">
        <f t="shared" si="20"/>
        <v>0</v>
      </c>
      <c r="P58" s="4">
        <f t="shared" si="20"/>
        <v>0</v>
      </c>
      <c r="Q58" s="4">
        <f t="shared" si="20"/>
        <v>0</v>
      </c>
      <c r="R58" s="4">
        <f t="shared" si="20"/>
        <v>0</v>
      </c>
      <c r="S58" s="4">
        <f t="shared" si="20"/>
        <v>0</v>
      </c>
      <c r="T58" s="4">
        <f t="shared" si="20"/>
        <v>0</v>
      </c>
      <c r="U58" s="4">
        <f t="shared" si="20"/>
        <v>0</v>
      </c>
      <c r="V58" s="4">
        <f t="shared" si="20"/>
        <v>0</v>
      </c>
      <c r="W58" s="4">
        <f t="shared" si="20"/>
        <v>0</v>
      </c>
      <c r="X58" s="4">
        <f>E58-SUM(M58:W58)</f>
        <v>0</v>
      </c>
      <c r="Y58" s="1">
        <f>SUM(M58:X58)</f>
        <v>0</v>
      </c>
      <c r="Z58" s="1" t="str">
        <f t="shared" ca="1" si="9"/>
        <v>School number not found</v>
      </c>
      <c r="AA58" s="61">
        <f t="shared" ref="AA58:AA89" si="21">Income</f>
        <v>0</v>
      </c>
      <c r="AB58" s="1" t="e">
        <f t="shared" ca="1" si="10"/>
        <v>#VALUE!</v>
      </c>
      <c r="AC58" s="62" t="e">
        <f t="shared" si="11"/>
        <v>#DIV/0!</v>
      </c>
      <c r="AI58" s="1" t="e">
        <f>VALUE(MID(#REF!,1,1))</f>
        <v>#REF!</v>
      </c>
    </row>
    <row r="59" spans="1:35" x14ac:dyDescent="0.2">
      <c r="A59" s="1" t="s">
        <v>513</v>
      </c>
      <c r="B59" s="23" t="s">
        <v>87</v>
      </c>
      <c r="C59" s="1" t="str">
        <f t="shared" ca="1" si="5"/>
        <v/>
      </c>
      <c r="D59" s="6">
        <v>1</v>
      </c>
      <c r="E59" s="35"/>
      <c r="F59" s="23">
        <f t="shared" si="0"/>
        <v>0</v>
      </c>
      <c r="G59" s="60" t="b">
        <f t="shared" si="6"/>
        <v>1</v>
      </c>
      <c r="M59" s="4">
        <f t="shared" si="7"/>
        <v>0</v>
      </c>
      <c r="N59" s="4">
        <f t="shared" ref="N59:N78" si="22">IF($D59=1,0,ROUND($E59/12,0))</f>
        <v>0</v>
      </c>
      <c r="O59" s="4">
        <f t="shared" si="19"/>
        <v>0</v>
      </c>
      <c r="P59" s="4">
        <f t="shared" si="19"/>
        <v>0</v>
      </c>
      <c r="Q59" s="4">
        <f t="shared" si="19"/>
        <v>0</v>
      </c>
      <c r="R59" s="4">
        <f t="shared" si="19"/>
        <v>0</v>
      </c>
      <c r="S59" s="4">
        <f t="shared" si="19"/>
        <v>0</v>
      </c>
      <c r="T59" s="4">
        <f t="shared" si="19"/>
        <v>0</v>
      </c>
      <c r="U59" s="4">
        <f t="shared" si="19"/>
        <v>0</v>
      </c>
      <c r="V59" s="4">
        <f t="shared" si="19"/>
        <v>0</v>
      </c>
      <c r="W59" s="4">
        <f t="shared" si="19"/>
        <v>0</v>
      </c>
      <c r="X59" s="4">
        <f t="shared" si="4"/>
        <v>0</v>
      </c>
      <c r="Y59" s="1">
        <f t="shared" si="8"/>
        <v>0</v>
      </c>
      <c r="Z59" s="1" t="str">
        <f t="shared" ca="1" si="9"/>
        <v>School number not found</v>
      </c>
      <c r="AA59" s="61">
        <f t="shared" si="21"/>
        <v>0</v>
      </c>
      <c r="AB59" s="1" t="e">
        <f t="shared" ca="1" si="10"/>
        <v>#VALUE!</v>
      </c>
      <c r="AC59" s="62" t="e">
        <f t="shared" si="11"/>
        <v>#DIV/0!</v>
      </c>
      <c r="AI59" s="1" t="e">
        <f>VALUE(MID(#REF!,1,1))</f>
        <v>#REF!</v>
      </c>
    </row>
    <row r="60" spans="1:35" x14ac:dyDescent="0.2">
      <c r="A60" s="1" t="s">
        <v>514</v>
      </c>
      <c r="B60" s="23" t="s">
        <v>279</v>
      </c>
      <c r="C60" s="1" t="str">
        <f t="shared" ca="1" si="5"/>
        <v/>
      </c>
      <c r="D60" s="6">
        <v>1</v>
      </c>
      <c r="E60" s="35"/>
      <c r="F60" s="23">
        <f t="shared" si="0"/>
        <v>0</v>
      </c>
      <c r="G60" s="60" t="b">
        <f t="shared" si="6"/>
        <v>1</v>
      </c>
      <c r="M60" s="4">
        <f t="shared" si="7"/>
        <v>0</v>
      </c>
      <c r="N60" s="4">
        <f t="shared" si="22"/>
        <v>0</v>
      </c>
      <c r="O60" s="4">
        <f t="shared" si="19"/>
        <v>0</v>
      </c>
      <c r="P60" s="4">
        <f t="shared" si="19"/>
        <v>0</v>
      </c>
      <c r="Q60" s="4">
        <f t="shared" si="19"/>
        <v>0</v>
      </c>
      <c r="R60" s="4">
        <f t="shared" si="19"/>
        <v>0</v>
      </c>
      <c r="S60" s="4">
        <f t="shared" si="19"/>
        <v>0</v>
      </c>
      <c r="T60" s="4">
        <f t="shared" si="19"/>
        <v>0</v>
      </c>
      <c r="U60" s="4">
        <f t="shared" si="19"/>
        <v>0</v>
      </c>
      <c r="V60" s="4">
        <f t="shared" si="19"/>
        <v>0</v>
      </c>
      <c r="W60" s="4">
        <f t="shared" si="19"/>
        <v>0</v>
      </c>
      <c r="X60" s="4">
        <f t="shared" si="4"/>
        <v>0</v>
      </c>
      <c r="Y60" s="1">
        <f t="shared" si="8"/>
        <v>0</v>
      </c>
      <c r="Z60" s="1" t="str">
        <f t="shared" ca="1" si="9"/>
        <v>School number not found</v>
      </c>
      <c r="AA60" s="61">
        <f t="shared" si="21"/>
        <v>0</v>
      </c>
      <c r="AB60" s="1" t="e">
        <f t="shared" ca="1" si="10"/>
        <v>#VALUE!</v>
      </c>
      <c r="AC60" s="62" t="e">
        <f t="shared" si="11"/>
        <v>#DIV/0!</v>
      </c>
      <c r="AI60" s="1" t="e">
        <f>VALUE(MID(#REF!,1,1))</f>
        <v>#REF!</v>
      </c>
    </row>
    <row r="61" spans="1:35" x14ac:dyDescent="0.2">
      <c r="A61" s="1" t="s">
        <v>515</v>
      </c>
      <c r="B61" s="23">
        <v>2800</v>
      </c>
      <c r="C61" s="1" t="str">
        <f t="shared" ca="1" si="5"/>
        <v/>
      </c>
      <c r="D61" s="6">
        <v>1</v>
      </c>
      <c r="E61" s="35"/>
      <c r="F61" s="23">
        <f t="shared" si="0"/>
        <v>0</v>
      </c>
      <c r="G61" s="60" t="b">
        <f t="shared" si="6"/>
        <v>1</v>
      </c>
      <c r="M61" s="4">
        <f t="shared" si="7"/>
        <v>0</v>
      </c>
      <c r="N61" s="4">
        <f t="shared" si="22"/>
        <v>0</v>
      </c>
      <c r="O61" s="4">
        <f t="shared" si="19"/>
        <v>0</v>
      </c>
      <c r="P61" s="4">
        <f t="shared" si="19"/>
        <v>0</v>
      </c>
      <c r="Q61" s="4">
        <f t="shared" si="19"/>
        <v>0</v>
      </c>
      <c r="R61" s="4">
        <f t="shared" si="19"/>
        <v>0</v>
      </c>
      <c r="S61" s="4">
        <f t="shared" si="19"/>
        <v>0</v>
      </c>
      <c r="T61" s="4">
        <f t="shared" si="19"/>
        <v>0</v>
      </c>
      <c r="U61" s="4">
        <f t="shared" si="19"/>
        <v>0</v>
      </c>
      <c r="V61" s="4">
        <f t="shared" si="19"/>
        <v>0</v>
      </c>
      <c r="W61" s="4">
        <f t="shared" si="19"/>
        <v>0</v>
      </c>
      <c r="X61" s="4">
        <f t="shared" si="4"/>
        <v>0</v>
      </c>
      <c r="Y61" s="1">
        <f t="shared" si="8"/>
        <v>0</v>
      </c>
      <c r="Z61" s="1" t="str">
        <f t="shared" ca="1" si="9"/>
        <v>School number not found</v>
      </c>
      <c r="AA61" s="61">
        <f t="shared" si="21"/>
        <v>0</v>
      </c>
      <c r="AB61" s="1" t="e">
        <f t="shared" ca="1" si="10"/>
        <v>#VALUE!</v>
      </c>
      <c r="AC61" s="62" t="e">
        <f t="shared" si="11"/>
        <v>#DIV/0!</v>
      </c>
      <c r="AI61" s="1" t="e">
        <f>VALUE(MID(#REF!,1,1))</f>
        <v>#REF!</v>
      </c>
    </row>
    <row r="62" spans="1:35" x14ac:dyDescent="0.2">
      <c r="A62" s="1" t="s">
        <v>516</v>
      </c>
      <c r="B62" s="23" t="s">
        <v>88</v>
      </c>
      <c r="C62" s="1" t="str">
        <f t="shared" ca="1" si="5"/>
        <v/>
      </c>
      <c r="D62" s="6">
        <v>1</v>
      </c>
      <c r="E62" s="35"/>
      <c r="F62" s="23">
        <f t="shared" si="0"/>
        <v>0</v>
      </c>
      <c r="G62" s="60" t="b">
        <f t="shared" si="6"/>
        <v>1</v>
      </c>
      <c r="M62" s="4">
        <f t="shared" si="7"/>
        <v>0</v>
      </c>
      <c r="N62" s="4">
        <f t="shared" si="22"/>
        <v>0</v>
      </c>
      <c r="O62" s="4">
        <f t="shared" si="19"/>
        <v>0</v>
      </c>
      <c r="P62" s="4">
        <f t="shared" si="19"/>
        <v>0</v>
      </c>
      <c r="Q62" s="4">
        <f t="shared" si="19"/>
        <v>0</v>
      </c>
      <c r="R62" s="4">
        <f t="shared" si="19"/>
        <v>0</v>
      </c>
      <c r="S62" s="4">
        <f t="shared" si="19"/>
        <v>0</v>
      </c>
      <c r="T62" s="4">
        <f t="shared" si="19"/>
        <v>0</v>
      </c>
      <c r="U62" s="4">
        <f t="shared" si="19"/>
        <v>0</v>
      </c>
      <c r="V62" s="4">
        <f t="shared" si="19"/>
        <v>0</v>
      </c>
      <c r="W62" s="4">
        <f t="shared" si="19"/>
        <v>0</v>
      </c>
      <c r="X62" s="4">
        <f t="shared" si="4"/>
        <v>0</v>
      </c>
      <c r="Y62" s="1">
        <f t="shared" si="8"/>
        <v>0</v>
      </c>
      <c r="Z62" s="1" t="str">
        <f t="shared" ca="1" si="9"/>
        <v>School number not found</v>
      </c>
      <c r="AA62" s="61">
        <f t="shared" si="21"/>
        <v>0</v>
      </c>
      <c r="AB62" s="1" t="e">
        <f t="shared" ca="1" si="10"/>
        <v>#VALUE!</v>
      </c>
      <c r="AC62" s="62" t="e">
        <f t="shared" si="11"/>
        <v>#DIV/0!</v>
      </c>
      <c r="AI62" s="1" t="e">
        <f>VALUE(MID(#REF!,1,1))</f>
        <v>#REF!</v>
      </c>
    </row>
    <row r="63" spans="1:35" x14ac:dyDescent="0.2">
      <c r="A63" s="1" t="s">
        <v>642</v>
      </c>
      <c r="B63" s="23">
        <v>2830</v>
      </c>
      <c r="C63" s="1" t="str">
        <f t="shared" ca="1" si="5"/>
        <v/>
      </c>
      <c r="D63" s="6">
        <v>1</v>
      </c>
      <c r="E63" s="35"/>
      <c r="F63" s="23">
        <f t="shared" si="0"/>
        <v>0</v>
      </c>
      <c r="G63" s="60" t="b">
        <f t="shared" si="6"/>
        <v>1</v>
      </c>
      <c r="H63" s="1" t="s">
        <v>848</v>
      </c>
      <c r="M63" s="4">
        <f t="shared" si="7"/>
        <v>0</v>
      </c>
      <c r="N63" s="4">
        <f t="shared" si="22"/>
        <v>0</v>
      </c>
      <c r="O63" s="4">
        <f t="shared" ref="O63:W66" si="23">IF($D63=1,0,ROUND($E63/12,0))</f>
        <v>0</v>
      </c>
      <c r="P63" s="4">
        <f t="shared" si="23"/>
        <v>0</v>
      </c>
      <c r="Q63" s="4">
        <f t="shared" si="23"/>
        <v>0</v>
      </c>
      <c r="R63" s="4">
        <f t="shared" si="23"/>
        <v>0</v>
      </c>
      <c r="S63" s="4">
        <f t="shared" si="23"/>
        <v>0</v>
      </c>
      <c r="T63" s="4">
        <f t="shared" si="23"/>
        <v>0</v>
      </c>
      <c r="U63" s="4">
        <f t="shared" si="23"/>
        <v>0</v>
      </c>
      <c r="V63" s="4">
        <f t="shared" si="23"/>
        <v>0</v>
      </c>
      <c r="W63" s="4">
        <f t="shared" si="23"/>
        <v>0</v>
      </c>
      <c r="X63" s="4">
        <f t="shared" si="4"/>
        <v>0</v>
      </c>
      <c r="Y63" s="1">
        <f t="shared" si="8"/>
        <v>0</v>
      </c>
      <c r="Z63" s="1" t="str">
        <f t="shared" ca="1" si="9"/>
        <v>School number not found</v>
      </c>
      <c r="AA63" s="61">
        <f t="shared" si="21"/>
        <v>0</v>
      </c>
      <c r="AB63" s="1" t="e">
        <f t="shared" ca="1" si="10"/>
        <v>#VALUE!</v>
      </c>
      <c r="AC63" s="62" t="e">
        <f t="shared" si="11"/>
        <v>#DIV/0!</v>
      </c>
    </row>
    <row r="64" spans="1:35" x14ac:dyDescent="0.2">
      <c r="A64" s="1" t="s">
        <v>616</v>
      </c>
      <c r="B64" s="23">
        <v>2840</v>
      </c>
      <c r="C64" s="1" t="str">
        <f t="shared" ca="1" si="5"/>
        <v/>
      </c>
      <c r="D64" s="6">
        <v>1</v>
      </c>
      <c r="E64" s="35"/>
      <c r="F64" s="23">
        <f t="shared" si="0"/>
        <v>0</v>
      </c>
      <c r="G64" s="60" t="b">
        <f t="shared" si="6"/>
        <v>1</v>
      </c>
      <c r="M64" s="4">
        <f t="shared" si="7"/>
        <v>0</v>
      </c>
      <c r="N64" s="4">
        <f t="shared" si="22"/>
        <v>0</v>
      </c>
      <c r="O64" s="4">
        <f t="shared" si="23"/>
        <v>0</v>
      </c>
      <c r="P64" s="4">
        <f t="shared" si="23"/>
        <v>0</v>
      </c>
      <c r="Q64" s="4">
        <f t="shared" si="23"/>
        <v>0</v>
      </c>
      <c r="R64" s="4">
        <f t="shared" si="23"/>
        <v>0</v>
      </c>
      <c r="S64" s="4">
        <f t="shared" si="23"/>
        <v>0</v>
      </c>
      <c r="T64" s="4">
        <f t="shared" si="23"/>
        <v>0</v>
      </c>
      <c r="U64" s="4">
        <f t="shared" si="23"/>
        <v>0</v>
      </c>
      <c r="V64" s="4">
        <f t="shared" si="23"/>
        <v>0</v>
      </c>
      <c r="W64" s="4">
        <f t="shared" si="23"/>
        <v>0</v>
      </c>
      <c r="X64" s="4">
        <f t="shared" si="4"/>
        <v>0</v>
      </c>
      <c r="Y64" s="1">
        <f t="shared" si="8"/>
        <v>0</v>
      </c>
      <c r="Z64" s="1" t="str">
        <f t="shared" ca="1" si="9"/>
        <v>School number not found</v>
      </c>
      <c r="AA64" s="61">
        <f t="shared" si="21"/>
        <v>0</v>
      </c>
      <c r="AB64" s="1" t="e">
        <f ca="1">ROUND($E64/$Z64,2)</f>
        <v>#VALUE!</v>
      </c>
      <c r="AC64" s="62" t="e">
        <f t="shared" si="11"/>
        <v>#DIV/0!</v>
      </c>
      <c r="AI64" s="1" t="e">
        <f>VALUE(MID(#REF!,1,1))</f>
        <v>#REF!</v>
      </c>
    </row>
    <row r="65" spans="1:35" x14ac:dyDescent="0.2">
      <c r="A65" s="1" t="s">
        <v>517</v>
      </c>
      <c r="B65" s="23" t="s">
        <v>89</v>
      </c>
      <c r="C65" s="1" t="str">
        <f t="shared" ca="1" si="5"/>
        <v/>
      </c>
      <c r="D65" s="6">
        <v>1</v>
      </c>
      <c r="E65" s="35"/>
      <c r="F65" s="23">
        <f t="shared" si="0"/>
        <v>0</v>
      </c>
      <c r="G65" s="60" t="b">
        <f t="shared" si="6"/>
        <v>1</v>
      </c>
      <c r="M65" s="4">
        <f t="shared" si="7"/>
        <v>0</v>
      </c>
      <c r="N65" s="4">
        <f t="shared" si="22"/>
        <v>0</v>
      </c>
      <c r="O65" s="4">
        <f t="shared" si="23"/>
        <v>0</v>
      </c>
      <c r="P65" s="4">
        <f t="shared" si="23"/>
        <v>0</v>
      </c>
      <c r="Q65" s="4">
        <f t="shared" si="23"/>
        <v>0</v>
      </c>
      <c r="R65" s="4">
        <f t="shared" si="23"/>
        <v>0</v>
      </c>
      <c r="S65" s="4">
        <f t="shared" si="23"/>
        <v>0</v>
      </c>
      <c r="T65" s="4">
        <f t="shared" si="23"/>
        <v>0</v>
      </c>
      <c r="U65" s="4">
        <f t="shared" si="23"/>
        <v>0</v>
      </c>
      <c r="V65" s="4">
        <f t="shared" si="23"/>
        <v>0</v>
      </c>
      <c r="W65" s="4">
        <f t="shared" si="23"/>
        <v>0</v>
      </c>
      <c r="X65" s="4">
        <f t="shared" si="4"/>
        <v>0</v>
      </c>
      <c r="Y65" s="1">
        <f t="shared" si="8"/>
        <v>0</v>
      </c>
      <c r="Z65" s="1" t="str">
        <f t="shared" ca="1" si="9"/>
        <v>School number not found</v>
      </c>
      <c r="AA65" s="61">
        <f t="shared" si="21"/>
        <v>0</v>
      </c>
      <c r="AB65" s="1" t="e">
        <f t="shared" ca="1" si="10"/>
        <v>#VALUE!</v>
      </c>
      <c r="AC65" s="62" t="e">
        <f t="shared" si="11"/>
        <v>#DIV/0!</v>
      </c>
      <c r="AI65" s="1" t="e">
        <f>VALUE(MID(#REF!,1,1))</f>
        <v>#REF!</v>
      </c>
    </row>
    <row r="66" spans="1:35" x14ac:dyDescent="0.2">
      <c r="A66" s="1" t="s">
        <v>617</v>
      </c>
      <c r="B66" s="23">
        <v>2870</v>
      </c>
      <c r="C66" s="1" t="str">
        <f t="shared" ca="1" si="5"/>
        <v/>
      </c>
      <c r="D66" s="6">
        <v>1</v>
      </c>
      <c r="E66" s="35"/>
      <c r="F66" s="23">
        <f t="shared" si="0"/>
        <v>0</v>
      </c>
      <c r="G66" s="60" t="b">
        <f t="shared" si="6"/>
        <v>1</v>
      </c>
      <c r="M66" s="4">
        <f t="shared" si="7"/>
        <v>0</v>
      </c>
      <c r="N66" s="4">
        <f t="shared" si="22"/>
        <v>0</v>
      </c>
      <c r="O66" s="4">
        <f t="shared" si="23"/>
        <v>0</v>
      </c>
      <c r="P66" s="4">
        <f t="shared" si="23"/>
        <v>0</v>
      </c>
      <c r="Q66" s="4">
        <f t="shared" si="23"/>
        <v>0</v>
      </c>
      <c r="R66" s="4">
        <f t="shared" si="23"/>
        <v>0</v>
      </c>
      <c r="S66" s="4">
        <f t="shared" si="23"/>
        <v>0</v>
      </c>
      <c r="T66" s="4">
        <f t="shared" si="23"/>
        <v>0</v>
      </c>
      <c r="U66" s="4">
        <f t="shared" si="23"/>
        <v>0</v>
      </c>
      <c r="V66" s="4">
        <f t="shared" si="23"/>
        <v>0</v>
      </c>
      <c r="W66" s="4">
        <f t="shared" si="23"/>
        <v>0</v>
      </c>
      <c r="X66" s="4">
        <f t="shared" si="4"/>
        <v>0</v>
      </c>
      <c r="Y66" s="1">
        <f t="shared" si="8"/>
        <v>0</v>
      </c>
      <c r="Z66" s="1" t="str">
        <f t="shared" ca="1" si="9"/>
        <v>School number not found</v>
      </c>
      <c r="AA66" s="61">
        <f t="shared" si="21"/>
        <v>0</v>
      </c>
      <c r="AB66" s="1" t="e">
        <f t="shared" ca="1" si="10"/>
        <v>#VALUE!</v>
      </c>
      <c r="AC66" s="62" t="e">
        <f t="shared" si="11"/>
        <v>#DIV/0!</v>
      </c>
      <c r="AI66" s="1" t="e">
        <f>VALUE(MID(#REF!,1,1))</f>
        <v>#REF!</v>
      </c>
    </row>
    <row r="67" spans="1:35" x14ac:dyDescent="0.2">
      <c r="A67" s="1" t="s">
        <v>518</v>
      </c>
      <c r="B67" s="23" t="s">
        <v>280</v>
      </c>
      <c r="C67" s="1" t="str">
        <f t="shared" ca="1" si="5"/>
        <v/>
      </c>
      <c r="D67" s="6">
        <v>1</v>
      </c>
      <c r="E67" s="35"/>
      <c r="F67" s="23">
        <f t="shared" si="0"/>
        <v>0</v>
      </c>
      <c r="G67" s="60" t="b">
        <f t="shared" si="6"/>
        <v>1</v>
      </c>
      <c r="M67" s="4">
        <f t="shared" si="7"/>
        <v>0</v>
      </c>
      <c r="N67" s="4">
        <f t="shared" si="22"/>
        <v>0</v>
      </c>
      <c r="O67" s="4">
        <f t="shared" si="19"/>
        <v>0</v>
      </c>
      <c r="P67" s="4">
        <f t="shared" ref="P67:W68" si="24">IF($D67=1,0,ROUND($E67/12,0))</f>
        <v>0</v>
      </c>
      <c r="Q67" s="4">
        <f t="shared" si="24"/>
        <v>0</v>
      </c>
      <c r="R67" s="4">
        <f t="shared" si="24"/>
        <v>0</v>
      </c>
      <c r="S67" s="4">
        <f t="shared" si="24"/>
        <v>0</v>
      </c>
      <c r="T67" s="4">
        <f t="shared" si="24"/>
        <v>0</v>
      </c>
      <c r="U67" s="4">
        <f t="shared" si="24"/>
        <v>0</v>
      </c>
      <c r="V67" s="4">
        <f t="shared" si="24"/>
        <v>0</v>
      </c>
      <c r="W67" s="4">
        <f t="shared" si="24"/>
        <v>0</v>
      </c>
      <c r="X67" s="4">
        <f t="shared" si="4"/>
        <v>0</v>
      </c>
      <c r="Y67" s="1">
        <f t="shared" si="8"/>
        <v>0</v>
      </c>
      <c r="Z67" s="1" t="str">
        <f t="shared" ca="1" si="9"/>
        <v>School number not found</v>
      </c>
      <c r="AA67" s="61">
        <f t="shared" si="21"/>
        <v>0</v>
      </c>
      <c r="AB67" s="1" t="e">
        <f t="shared" ca="1" si="10"/>
        <v>#VALUE!</v>
      </c>
      <c r="AC67" s="62" t="e">
        <f t="shared" si="11"/>
        <v>#DIV/0!</v>
      </c>
      <c r="AI67" s="1" t="e">
        <f>VALUE(MID(#REF!,1,1))</f>
        <v>#REF!</v>
      </c>
    </row>
    <row r="68" spans="1:35" x14ac:dyDescent="0.2">
      <c r="A68" s="1" t="s">
        <v>519</v>
      </c>
      <c r="B68" s="23">
        <v>2960</v>
      </c>
      <c r="C68" s="1" t="str">
        <f t="shared" ca="1" si="5"/>
        <v/>
      </c>
      <c r="D68" s="6">
        <v>1</v>
      </c>
      <c r="E68" s="35"/>
      <c r="F68" s="23">
        <f t="shared" si="0"/>
        <v>0</v>
      </c>
      <c r="G68" s="60" t="b">
        <f t="shared" si="6"/>
        <v>1</v>
      </c>
      <c r="M68" s="4">
        <f t="shared" si="7"/>
        <v>0</v>
      </c>
      <c r="N68" s="4">
        <f t="shared" si="22"/>
        <v>0</v>
      </c>
      <c r="O68" s="4">
        <f t="shared" si="19"/>
        <v>0</v>
      </c>
      <c r="P68" s="4">
        <f t="shared" si="24"/>
        <v>0</v>
      </c>
      <c r="Q68" s="4">
        <f t="shared" si="24"/>
        <v>0</v>
      </c>
      <c r="R68" s="4">
        <f t="shared" si="24"/>
        <v>0</v>
      </c>
      <c r="S68" s="4">
        <f t="shared" si="24"/>
        <v>0</v>
      </c>
      <c r="T68" s="4">
        <f t="shared" si="24"/>
        <v>0</v>
      </c>
      <c r="U68" s="4">
        <f t="shared" si="24"/>
        <v>0</v>
      </c>
      <c r="V68" s="4">
        <f t="shared" si="24"/>
        <v>0</v>
      </c>
      <c r="W68" s="4">
        <f t="shared" si="24"/>
        <v>0</v>
      </c>
      <c r="X68" s="4">
        <f t="shared" si="4"/>
        <v>0</v>
      </c>
      <c r="Y68" s="1">
        <f t="shared" si="8"/>
        <v>0</v>
      </c>
      <c r="Z68" s="1" t="str">
        <f t="shared" ca="1" si="9"/>
        <v>School number not found</v>
      </c>
      <c r="AA68" s="61">
        <f t="shared" si="21"/>
        <v>0</v>
      </c>
      <c r="AB68" s="1" t="e">
        <f t="shared" ca="1" si="10"/>
        <v>#VALUE!</v>
      </c>
      <c r="AC68" s="62" t="e">
        <f t="shared" si="11"/>
        <v>#DIV/0!</v>
      </c>
      <c r="AI68" s="1" t="e">
        <f>VALUE(MID(#REF!,1,1))</f>
        <v>#REF!</v>
      </c>
    </row>
    <row r="69" spans="1:35" x14ac:dyDescent="0.2">
      <c r="A69" s="1" t="s">
        <v>520</v>
      </c>
      <c r="B69" s="23">
        <v>3000</v>
      </c>
      <c r="C69" s="1" t="str">
        <f t="shared" ca="1" si="5"/>
        <v/>
      </c>
      <c r="D69" s="6">
        <v>1</v>
      </c>
      <c r="E69" s="35"/>
      <c r="F69" s="23">
        <f t="shared" si="0"/>
        <v>0</v>
      </c>
      <c r="G69" s="60" t="b">
        <f t="shared" si="6"/>
        <v>1</v>
      </c>
      <c r="M69" s="4">
        <f t="shared" si="7"/>
        <v>0</v>
      </c>
      <c r="N69" s="4">
        <f t="shared" si="22"/>
        <v>0</v>
      </c>
      <c r="O69" s="4">
        <f t="shared" si="19"/>
        <v>0</v>
      </c>
      <c r="P69" s="4">
        <f t="shared" si="19"/>
        <v>0</v>
      </c>
      <c r="Q69" s="4">
        <f t="shared" ref="Q69:W69" si="25">IF($D69=1,0,ROUND($E69/12,0))</f>
        <v>0</v>
      </c>
      <c r="R69" s="4">
        <f t="shared" si="25"/>
        <v>0</v>
      </c>
      <c r="S69" s="4">
        <f t="shared" si="25"/>
        <v>0</v>
      </c>
      <c r="T69" s="4">
        <f t="shared" si="25"/>
        <v>0</v>
      </c>
      <c r="U69" s="4">
        <f t="shared" si="25"/>
        <v>0</v>
      </c>
      <c r="V69" s="4">
        <f t="shared" si="25"/>
        <v>0</v>
      </c>
      <c r="W69" s="4">
        <f t="shared" si="25"/>
        <v>0</v>
      </c>
      <c r="X69" s="4">
        <f t="shared" si="4"/>
        <v>0</v>
      </c>
      <c r="Y69" s="1">
        <f t="shared" si="8"/>
        <v>0</v>
      </c>
      <c r="Z69" s="1" t="str">
        <f t="shared" ca="1" si="9"/>
        <v>School number not found</v>
      </c>
      <c r="AA69" s="61">
        <f t="shared" si="21"/>
        <v>0</v>
      </c>
      <c r="AB69" s="1" t="e">
        <f t="shared" ca="1" si="10"/>
        <v>#VALUE!</v>
      </c>
      <c r="AC69" s="62" t="e">
        <f t="shared" si="11"/>
        <v>#DIV/0!</v>
      </c>
      <c r="AI69" s="1" t="e">
        <f>VALUE(MID(#REF!,1,1))</f>
        <v>#REF!</v>
      </c>
    </row>
    <row r="70" spans="1:35" x14ac:dyDescent="0.2">
      <c r="A70" s="1" t="s">
        <v>521</v>
      </c>
      <c r="B70" s="23" t="s">
        <v>90</v>
      </c>
      <c r="C70" s="1" t="str">
        <f t="shared" ca="1" si="5"/>
        <v/>
      </c>
      <c r="D70" s="6">
        <v>1</v>
      </c>
      <c r="E70" s="35"/>
      <c r="F70" s="23">
        <f t="shared" si="0"/>
        <v>0</v>
      </c>
      <c r="G70" s="60" t="b">
        <f t="shared" si="6"/>
        <v>1</v>
      </c>
      <c r="M70" s="4">
        <f t="shared" si="7"/>
        <v>0</v>
      </c>
      <c r="N70" s="4">
        <f t="shared" si="22"/>
        <v>0</v>
      </c>
      <c r="O70" s="4">
        <f t="shared" si="19"/>
        <v>0</v>
      </c>
      <c r="P70" s="4">
        <f t="shared" si="19"/>
        <v>0</v>
      </c>
      <c r="Q70" s="4">
        <f>IF($D70=1,0,ROUND($E70/12,0))</f>
        <v>0</v>
      </c>
      <c r="R70" s="4">
        <f t="shared" si="19"/>
        <v>0</v>
      </c>
      <c r="S70" s="4">
        <f t="shared" si="19"/>
        <v>0</v>
      </c>
      <c r="T70" s="4">
        <f>IF($D70=1,0,ROUND($E70/12,0))</f>
        <v>0</v>
      </c>
      <c r="U70" s="4">
        <f>IF($D70=1,0,ROUND($E70/12,0))</f>
        <v>0</v>
      </c>
      <c r="V70" s="4">
        <f>IF($D70=1,0,ROUND($E70/12,0))</f>
        <v>0</v>
      </c>
      <c r="W70" s="4">
        <f>IF($D70=1,0,ROUND($E70/12,0))</f>
        <v>0</v>
      </c>
      <c r="X70" s="4">
        <f t="shared" si="4"/>
        <v>0</v>
      </c>
      <c r="Y70" s="1">
        <f t="shared" si="8"/>
        <v>0</v>
      </c>
      <c r="Z70" s="1" t="str">
        <f t="shared" ca="1" si="9"/>
        <v>School number not found</v>
      </c>
      <c r="AA70" s="61">
        <f t="shared" si="21"/>
        <v>0</v>
      </c>
      <c r="AB70" s="1" t="e">
        <f t="shared" ca="1" si="10"/>
        <v>#VALUE!</v>
      </c>
      <c r="AC70" s="62" t="e">
        <f t="shared" si="11"/>
        <v>#DIV/0!</v>
      </c>
      <c r="AI70" s="1" t="e">
        <f>VALUE(MID(#REF!,1,1))</f>
        <v>#REF!</v>
      </c>
    </row>
    <row r="71" spans="1:35" x14ac:dyDescent="0.2">
      <c r="A71" s="1" t="s">
        <v>643</v>
      </c>
      <c r="B71" s="23" t="s">
        <v>91</v>
      </c>
      <c r="C71" s="1" t="str">
        <f t="shared" ca="1" si="5"/>
        <v/>
      </c>
      <c r="D71" s="6">
        <v>1</v>
      </c>
      <c r="E71" s="35"/>
      <c r="F71" s="23">
        <f t="shared" si="0"/>
        <v>0</v>
      </c>
      <c r="G71" s="60" t="b">
        <f t="shared" si="6"/>
        <v>1</v>
      </c>
      <c r="M71" s="4">
        <f t="shared" si="7"/>
        <v>0</v>
      </c>
      <c r="N71" s="4">
        <f t="shared" si="22"/>
        <v>0</v>
      </c>
      <c r="O71" s="4">
        <f t="shared" si="19"/>
        <v>0</v>
      </c>
      <c r="P71" s="4">
        <f t="shared" si="19"/>
        <v>0</v>
      </c>
      <c r="Q71" s="4">
        <f t="shared" si="19"/>
        <v>0</v>
      </c>
      <c r="R71" s="4">
        <f t="shared" si="19"/>
        <v>0</v>
      </c>
      <c r="S71" s="4">
        <f t="shared" si="19"/>
        <v>0</v>
      </c>
      <c r="T71" s="4">
        <f>IF($D71=1,0,ROUND($E71/12,0))</f>
        <v>0</v>
      </c>
      <c r="U71" s="4">
        <f>IF($D71=1,0,ROUND($E71/12,0))</f>
        <v>0</v>
      </c>
      <c r="V71" s="4">
        <f>IF($D71=1,0,ROUND($E71/12,0))</f>
        <v>0</v>
      </c>
      <c r="W71" s="4">
        <f t="shared" si="19"/>
        <v>0</v>
      </c>
      <c r="X71" s="4">
        <f t="shared" si="4"/>
        <v>0</v>
      </c>
      <c r="Y71" s="1">
        <f t="shared" si="8"/>
        <v>0</v>
      </c>
      <c r="Z71" s="1" t="str">
        <f t="shared" ca="1" si="9"/>
        <v>School number not found</v>
      </c>
      <c r="AA71" s="61">
        <f t="shared" si="21"/>
        <v>0</v>
      </c>
      <c r="AB71" s="1" t="e">
        <f t="shared" ca="1" si="10"/>
        <v>#VALUE!</v>
      </c>
      <c r="AC71" s="62" t="e">
        <f t="shared" si="11"/>
        <v>#DIV/0!</v>
      </c>
      <c r="AI71" s="1" t="e">
        <f>VALUE(MID(#REF!,1,1))</f>
        <v>#REF!</v>
      </c>
    </row>
    <row r="72" spans="1:35" x14ac:dyDescent="0.2">
      <c r="A72" s="1" t="s">
        <v>522</v>
      </c>
      <c r="B72" s="23" t="s">
        <v>92</v>
      </c>
      <c r="C72" s="1" t="str">
        <f t="shared" ca="1" si="5"/>
        <v/>
      </c>
      <c r="D72" s="6">
        <v>1</v>
      </c>
      <c r="E72" s="35"/>
      <c r="F72" s="23">
        <f t="shared" si="0"/>
        <v>0</v>
      </c>
      <c r="G72" s="60" t="b">
        <f t="shared" si="6"/>
        <v>1</v>
      </c>
      <c r="M72" s="4">
        <f t="shared" si="7"/>
        <v>0</v>
      </c>
      <c r="N72" s="4">
        <f t="shared" si="22"/>
        <v>0</v>
      </c>
      <c r="O72" s="4">
        <f t="shared" si="19"/>
        <v>0</v>
      </c>
      <c r="P72" s="4">
        <f t="shared" si="19"/>
        <v>0</v>
      </c>
      <c r="Q72" s="4">
        <f t="shared" si="19"/>
        <v>0</v>
      </c>
      <c r="R72" s="4">
        <f t="shared" si="19"/>
        <v>0</v>
      </c>
      <c r="S72" s="4">
        <f t="shared" si="19"/>
        <v>0</v>
      </c>
      <c r="T72" s="4">
        <f t="shared" si="19"/>
        <v>0</v>
      </c>
      <c r="U72" s="4">
        <f>IF($D72=1,0,ROUND($E72/12,0))</f>
        <v>0</v>
      </c>
      <c r="V72" s="4">
        <f t="shared" si="19"/>
        <v>0</v>
      </c>
      <c r="W72" s="4">
        <f t="shared" si="19"/>
        <v>0</v>
      </c>
      <c r="X72" s="4">
        <f t="shared" si="4"/>
        <v>0</v>
      </c>
      <c r="Y72" s="1">
        <f t="shared" si="8"/>
        <v>0</v>
      </c>
      <c r="Z72" s="1" t="str">
        <f t="shared" ca="1" si="9"/>
        <v>School number not found</v>
      </c>
      <c r="AA72" s="61">
        <f t="shared" si="21"/>
        <v>0</v>
      </c>
      <c r="AB72" s="1" t="e">
        <f t="shared" ca="1" si="10"/>
        <v>#VALUE!</v>
      </c>
      <c r="AC72" s="62" t="e">
        <f t="shared" si="11"/>
        <v>#DIV/0!</v>
      </c>
      <c r="AI72" s="1" t="e">
        <f>VALUE(MID(#REF!,1,1))</f>
        <v>#REF!</v>
      </c>
    </row>
    <row r="73" spans="1:35" x14ac:dyDescent="0.2">
      <c r="A73" s="1" t="s">
        <v>523</v>
      </c>
      <c r="B73" s="23" t="s">
        <v>281</v>
      </c>
      <c r="C73" s="1" t="str">
        <f t="shared" ca="1" si="5"/>
        <v/>
      </c>
      <c r="D73" s="6">
        <v>1</v>
      </c>
      <c r="E73" s="35"/>
      <c r="F73" s="23">
        <f t="shared" si="0"/>
        <v>0</v>
      </c>
      <c r="G73" s="60" t="b">
        <f t="shared" si="6"/>
        <v>1</v>
      </c>
      <c r="M73" s="4">
        <f t="shared" si="7"/>
        <v>0</v>
      </c>
      <c r="N73" s="4">
        <f t="shared" si="22"/>
        <v>0</v>
      </c>
      <c r="O73" s="4">
        <f t="shared" si="19"/>
        <v>0</v>
      </c>
      <c r="P73" s="4">
        <f t="shared" si="19"/>
        <v>0</v>
      </c>
      <c r="Q73" s="4">
        <f t="shared" si="19"/>
        <v>0</v>
      </c>
      <c r="R73" s="4">
        <f t="shared" si="19"/>
        <v>0</v>
      </c>
      <c r="S73" s="4">
        <f t="shared" si="19"/>
        <v>0</v>
      </c>
      <c r="T73" s="4">
        <f t="shared" si="19"/>
        <v>0</v>
      </c>
      <c r="U73" s="4">
        <f>IF($D73=1,0,ROUND($E73/12,0))</f>
        <v>0</v>
      </c>
      <c r="V73" s="4">
        <f t="shared" si="19"/>
        <v>0</v>
      </c>
      <c r="W73" s="4">
        <f t="shared" si="19"/>
        <v>0</v>
      </c>
      <c r="X73" s="4">
        <f t="shared" si="4"/>
        <v>0</v>
      </c>
      <c r="Y73" s="1">
        <f t="shared" si="8"/>
        <v>0</v>
      </c>
      <c r="Z73" s="1" t="str">
        <f t="shared" ca="1" si="9"/>
        <v>School number not found</v>
      </c>
      <c r="AA73" s="61">
        <f t="shared" si="21"/>
        <v>0</v>
      </c>
      <c r="AB73" s="1" t="e">
        <f t="shared" ca="1" si="10"/>
        <v>#VALUE!</v>
      </c>
      <c r="AC73" s="62" t="e">
        <f t="shared" si="11"/>
        <v>#DIV/0!</v>
      </c>
      <c r="AI73" s="1" t="e">
        <f>VALUE(MID(#REF!,1,1))</f>
        <v>#REF!</v>
      </c>
    </row>
    <row r="74" spans="1:35" x14ac:dyDescent="0.2">
      <c r="A74" s="1" t="s">
        <v>524</v>
      </c>
      <c r="B74" s="23" t="s">
        <v>282</v>
      </c>
      <c r="C74" s="1" t="str">
        <f t="shared" ca="1" si="5"/>
        <v/>
      </c>
      <c r="D74" s="6">
        <v>1</v>
      </c>
      <c r="E74" s="35"/>
      <c r="F74" s="23">
        <f t="shared" si="0"/>
        <v>0</v>
      </c>
      <c r="G74" s="60" t="b">
        <f t="shared" si="6"/>
        <v>1</v>
      </c>
      <c r="M74" s="4">
        <f t="shared" si="7"/>
        <v>0</v>
      </c>
      <c r="N74" s="4">
        <f t="shared" si="22"/>
        <v>0</v>
      </c>
      <c r="O74" s="4">
        <f t="shared" si="19"/>
        <v>0</v>
      </c>
      <c r="P74" s="4">
        <f t="shared" si="19"/>
        <v>0</v>
      </c>
      <c r="Q74" s="4">
        <f t="shared" si="19"/>
        <v>0</v>
      </c>
      <c r="R74" s="4">
        <f t="shared" si="19"/>
        <v>0</v>
      </c>
      <c r="S74" s="4">
        <f t="shared" si="19"/>
        <v>0</v>
      </c>
      <c r="T74" s="4">
        <f t="shared" si="19"/>
        <v>0</v>
      </c>
      <c r="U74" s="4">
        <f t="shared" si="19"/>
        <v>0</v>
      </c>
      <c r="V74" s="4">
        <f t="shared" si="19"/>
        <v>0</v>
      </c>
      <c r="W74" s="4">
        <f t="shared" si="19"/>
        <v>0</v>
      </c>
      <c r="X74" s="4">
        <f t="shared" si="4"/>
        <v>0</v>
      </c>
      <c r="Y74" s="1">
        <f t="shared" si="8"/>
        <v>0</v>
      </c>
      <c r="Z74" s="1" t="str">
        <f t="shared" ca="1" si="9"/>
        <v>School number not found</v>
      </c>
      <c r="AA74" s="61">
        <f t="shared" si="21"/>
        <v>0</v>
      </c>
      <c r="AB74" s="1" t="e">
        <f t="shared" ca="1" si="10"/>
        <v>#VALUE!</v>
      </c>
      <c r="AC74" s="62" t="e">
        <f t="shared" si="11"/>
        <v>#DIV/0!</v>
      </c>
      <c r="AI74" s="1" t="e">
        <f>VALUE(MID(#REF!,1,1))</f>
        <v>#REF!</v>
      </c>
    </row>
    <row r="75" spans="1:35" x14ac:dyDescent="0.2">
      <c r="A75" s="1" t="s">
        <v>525</v>
      </c>
      <c r="B75" s="23" t="s">
        <v>283</v>
      </c>
      <c r="C75" s="1" t="str">
        <f t="shared" ca="1" si="5"/>
        <v/>
      </c>
      <c r="D75" s="6">
        <v>1</v>
      </c>
      <c r="E75" s="35"/>
      <c r="F75" s="23">
        <f t="shared" si="0"/>
        <v>0</v>
      </c>
      <c r="G75" s="60" t="b">
        <f t="shared" si="6"/>
        <v>1</v>
      </c>
      <c r="M75" s="4">
        <f t="shared" si="7"/>
        <v>0</v>
      </c>
      <c r="N75" s="4">
        <f t="shared" si="22"/>
        <v>0</v>
      </c>
      <c r="O75" s="4">
        <f t="shared" si="19"/>
        <v>0</v>
      </c>
      <c r="P75" s="4">
        <f t="shared" si="19"/>
        <v>0</v>
      </c>
      <c r="Q75" s="4">
        <f t="shared" si="19"/>
        <v>0</v>
      </c>
      <c r="R75" s="4">
        <f t="shared" si="19"/>
        <v>0</v>
      </c>
      <c r="S75" s="4">
        <f t="shared" si="19"/>
        <v>0</v>
      </c>
      <c r="T75" s="4">
        <f t="shared" si="19"/>
        <v>0</v>
      </c>
      <c r="U75" s="4">
        <f t="shared" si="19"/>
        <v>0</v>
      </c>
      <c r="V75" s="4">
        <f t="shared" si="19"/>
        <v>0</v>
      </c>
      <c r="W75" s="4">
        <f t="shared" si="19"/>
        <v>0</v>
      </c>
      <c r="X75" s="4">
        <f t="shared" ref="X75:X134" si="26">E75-SUM(M75:W75)</f>
        <v>0</v>
      </c>
      <c r="Y75" s="1">
        <f t="shared" si="8"/>
        <v>0</v>
      </c>
      <c r="Z75" s="1" t="str">
        <f t="shared" ca="1" si="9"/>
        <v>School number not found</v>
      </c>
      <c r="AA75" s="61">
        <f t="shared" si="21"/>
        <v>0</v>
      </c>
      <c r="AB75" s="1" t="e">
        <f t="shared" ca="1" si="10"/>
        <v>#VALUE!</v>
      </c>
      <c r="AC75" s="62" t="e">
        <f t="shared" si="11"/>
        <v>#DIV/0!</v>
      </c>
      <c r="AI75" s="1" t="e">
        <f>VALUE(MID(#REF!,1,1))</f>
        <v>#REF!</v>
      </c>
    </row>
    <row r="76" spans="1:35" x14ac:dyDescent="0.2">
      <c r="A76" s="1" t="s">
        <v>526</v>
      </c>
      <c r="B76" s="23" t="s">
        <v>284</v>
      </c>
      <c r="C76" s="1" t="str">
        <f t="shared" ca="1" si="5"/>
        <v/>
      </c>
      <c r="D76" s="6">
        <v>1</v>
      </c>
      <c r="E76" s="35"/>
      <c r="F76" s="23">
        <f>Y76</f>
        <v>0</v>
      </c>
      <c r="G76" s="60" t="b">
        <f t="shared" si="6"/>
        <v>1</v>
      </c>
      <c r="M76" s="4">
        <f t="shared" si="7"/>
        <v>0</v>
      </c>
      <c r="N76" s="4">
        <f t="shared" si="22"/>
        <v>0</v>
      </c>
      <c r="O76" s="4">
        <f t="shared" si="19"/>
        <v>0</v>
      </c>
      <c r="P76" s="4">
        <f t="shared" si="19"/>
        <v>0</v>
      </c>
      <c r="Q76" s="4">
        <f t="shared" si="19"/>
        <v>0</v>
      </c>
      <c r="R76" s="4">
        <f t="shared" si="19"/>
        <v>0</v>
      </c>
      <c r="S76" s="4">
        <f t="shared" si="19"/>
        <v>0</v>
      </c>
      <c r="T76" s="4">
        <f t="shared" si="19"/>
        <v>0</v>
      </c>
      <c r="U76" s="4">
        <f t="shared" si="19"/>
        <v>0</v>
      </c>
      <c r="V76" s="4">
        <f t="shared" si="19"/>
        <v>0</v>
      </c>
      <c r="W76" s="4">
        <f t="shared" si="19"/>
        <v>0</v>
      </c>
      <c r="X76" s="4">
        <f t="shared" si="26"/>
        <v>0</v>
      </c>
      <c r="Y76" s="1">
        <f t="shared" si="8"/>
        <v>0</v>
      </c>
      <c r="Z76" s="1" t="str">
        <f t="shared" ca="1" si="9"/>
        <v>School number not found</v>
      </c>
      <c r="AA76" s="61">
        <f t="shared" si="21"/>
        <v>0</v>
      </c>
      <c r="AB76" s="1" t="e">
        <f t="shared" ca="1" si="10"/>
        <v>#VALUE!</v>
      </c>
      <c r="AC76" s="62" t="e">
        <f t="shared" si="11"/>
        <v>#DIV/0!</v>
      </c>
      <c r="AI76" s="1" t="e">
        <f>VALUE(MID(#REF!,1,1))</f>
        <v>#REF!</v>
      </c>
    </row>
    <row r="77" spans="1:35" x14ac:dyDescent="0.2">
      <c r="A77" s="1" t="s">
        <v>527</v>
      </c>
      <c r="B77" s="23" t="s">
        <v>285</v>
      </c>
      <c r="C77" s="1" t="str">
        <f t="shared" ca="1" si="5"/>
        <v/>
      </c>
      <c r="D77" s="6">
        <v>1</v>
      </c>
      <c r="E77" s="35"/>
      <c r="F77" s="23">
        <f t="shared" ref="F77:F167" si="27">Y77</f>
        <v>0</v>
      </c>
      <c r="G77" s="60" t="b">
        <f t="shared" si="6"/>
        <v>1</v>
      </c>
      <c r="M77" s="4">
        <f t="shared" si="7"/>
        <v>0</v>
      </c>
      <c r="N77" s="4">
        <f t="shared" si="22"/>
        <v>0</v>
      </c>
      <c r="O77" s="4">
        <f t="shared" si="19"/>
        <v>0</v>
      </c>
      <c r="P77" s="4">
        <f t="shared" si="19"/>
        <v>0</v>
      </c>
      <c r="Q77" s="4">
        <f t="shared" si="19"/>
        <v>0</v>
      </c>
      <c r="R77" s="4">
        <f t="shared" si="19"/>
        <v>0</v>
      </c>
      <c r="S77" s="4">
        <f t="shared" si="19"/>
        <v>0</v>
      </c>
      <c r="T77" s="4">
        <f t="shared" si="19"/>
        <v>0</v>
      </c>
      <c r="U77" s="4">
        <f t="shared" si="19"/>
        <v>0</v>
      </c>
      <c r="V77" s="4">
        <f t="shared" si="19"/>
        <v>0</v>
      </c>
      <c r="W77" s="4">
        <f t="shared" si="19"/>
        <v>0</v>
      </c>
      <c r="X77" s="4">
        <f t="shared" si="26"/>
        <v>0</v>
      </c>
      <c r="Y77" s="1">
        <f t="shared" si="8"/>
        <v>0</v>
      </c>
      <c r="Z77" s="1" t="str">
        <f t="shared" ca="1" si="9"/>
        <v>School number not found</v>
      </c>
      <c r="AA77" s="61">
        <f t="shared" si="21"/>
        <v>0</v>
      </c>
      <c r="AB77" s="1" t="e">
        <f t="shared" ca="1" si="10"/>
        <v>#VALUE!</v>
      </c>
      <c r="AC77" s="62" t="e">
        <f t="shared" si="11"/>
        <v>#DIV/0!</v>
      </c>
      <c r="AI77" s="1" t="e">
        <f>VALUE(MID(#REF!,1,1))</f>
        <v>#REF!</v>
      </c>
    </row>
    <row r="78" spans="1:35" s="53" customFormat="1" x14ac:dyDescent="0.2">
      <c r="A78" s="1" t="s">
        <v>869</v>
      </c>
      <c r="B78" s="23" t="s">
        <v>286</v>
      </c>
      <c r="C78" s="1" t="str">
        <f t="shared" ca="1" si="5"/>
        <v/>
      </c>
      <c r="D78" s="6">
        <v>1</v>
      </c>
      <c r="E78" s="35"/>
      <c r="F78" s="23">
        <f t="shared" si="27"/>
        <v>0</v>
      </c>
      <c r="G78" s="60" t="b">
        <f t="shared" si="6"/>
        <v>1</v>
      </c>
      <c r="M78" s="4">
        <f t="shared" si="7"/>
        <v>0</v>
      </c>
      <c r="N78" s="4">
        <f t="shared" si="22"/>
        <v>0</v>
      </c>
      <c r="O78" s="4">
        <f t="shared" si="19"/>
        <v>0</v>
      </c>
      <c r="P78" s="4">
        <f t="shared" si="19"/>
        <v>0</v>
      </c>
      <c r="Q78" s="4">
        <f t="shared" si="19"/>
        <v>0</v>
      </c>
      <c r="R78" s="4">
        <f t="shared" si="19"/>
        <v>0</v>
      </c>
      <c r="S78" s="4">
        <f t="shared" si="19"/>
        <v>0</v>
      </c>
      <c r="T78" s="4">
        <f t="shared" si="19"/>
        <v>0</v>
      </c>
      <c r="U78" s="4">
        <f t="shared" si="19"/>
        <v>0</v>
      </c>
      <c r="V78" s="4">
        <f t="shared" si="19"/>
        <v>0</v>
      </c>
      <c r="W78" s="4">
        <f t="shared" si="19"/>
        <v>0</v>
      </c>
      <c r="X78" s="4">
        <f t="shared" si="26"/>
        <v>0</v>
      </c>
      <c r="Y78" s="1">
        <f t="shared" si="8"/>
        <v>0</v>
      </c>
      <c r="Z78" s="1" t="str">
        <f t="shared" ca="1" si="9"/>
        <v>School number not found</v>
      </c>
      <c r="AA78" s="61">
        <f t="shared" si="21"/>
        <v>0</v>
      </c>
      <c r="AB78" s="1" t="e">
        <f t="shared" ca="1" si="10"/>
        <v>#VALUE!</v>
      </c>
      <c r="AC78" s="62" t="e">
        <f t="shared" si="11"/>
        <v>#DIV/0!</v>
      </c>
      <c r="AG78" s="1"/>
      <c r="AI78" s="1" t="e">
        <f>VALUE(MID(#REF!,1,1))</f>
        <v>#REF!</v>
      </c>
    </row>
    <row r="79" spans="1:35" x14ac:dyDescent="0.2">
      <c r="A79" s="1" t="s">
        <v>870</v>
      </c>
      <c r="B79" s="23" t="s">
        <v>287</v>
      </c>
      <c r="C79" s="1" t="str">
        <f t="shared" ref="C79:C119" ca="1" si="28">IF(CostCentre="School number not found","",CostCentre&amp;B79)</f>
        <v/>
      </c>
      <c r="D79" s="6">
        <v>1</v>
      </c>
      <c r="E79" s="35"/>
      <c r="F79" s="23">
        <f t="shared" si="27"/>
        <v>0</v>
      </c>
      <c r="G79" s="60" t="b">
        <f t="shared" ref="G79:G172" si="29">F79=E79</f>
        <v>1</v>
      </c>
      <c r="M79" s="4">
        <f t="shared" ref="M79:M88" si="30">IF(D79=1,E79,ROUND($E79/12,0))</f>
        <v>0</v>
      </c>
      <c r="N79" s="4">
        <f t="shared" ref="N79:N97" si="31">IF($D79=1,0,ROUND($E79/12,0))</f>
        <v>0</v>
      </c>
      <c r="O79" s="4">
        <f t="shared" si="19"/>
        <v>0</v>
      </c>
      <c r="P79" s="4">
        <f t="shared" si="19"/>
        <v>0</v>
      </c>
      <c r="Q79" s="4">
        <f t="shared" si="19"/>
        <v>0</v>
      </c>
      <c r="R79" s="4">
        <f t="shared" si="19"/>
        <v>0</v>
      </c>
      <c r="S79" s="4">
        <f t="shared" si="19"/>
        <v>0</v>
      </c>
      <c r="T79" s="4">
        <f t="shared" si="19"/>
        <v>0</v>
      </c>
      <c r="U79" s="4">
        <f t="shared" si="19"/>
        <v>0</v>
      </c>
      <c r="V79" s="4">
        <f t="shared" si="19"/>
        <v>0</v>
      </c>
      <c r="W79" s="4">
        <f t="shared" si="19"/>
        <v>0</v>
      </c>
      <c r="X79" s="4">
        <f t="shared" si="26"/>
        <v>0</v>
      </c>
      <c r="Y79" s="1">
        <f t="shared" ref="Y79:Y118" si="32">SUM(M79:X79)</f>
        <v>0</v>
      </c>
      <c r="Z79" s="1" t="str">
        <f t="shared" ref="Z79:Z172" ca="1" si="33">TotalFTEs</f>
        <v>School number not found</v>
      </c>
      <c r="AA79" s="61">
        <f t="shared" si="21"/>
        <v>0</v>
      </c>
      <c r="AB79" s="1" t="e">
        <f t="shared" ref="AB79:AB118" ca="1" si="34">ROUND($E79/$Z79,2)</f>
        <v>#VALUE!</v>
      </c>
      <c r="AC79" s="62" t="e">
        <f t="shared" ref="AC79:AC118" si="35">ROUND($E79/$AA79,2)</f>
        <v>#DIV/0!</v>
      </c>
      <c r="AI79" s="1" t="e">
        <f>VALUE(MID(#REF!,1,1))</f>
        <v>#REF!</v>
      </c>
    </row>
    <row r="80" spans="1:35" x14ac:dyDescent="0.2">
      <c r="A80" s="1" t="s">
        <v>871</v>
      </c>
      <c r="B80" s="23" t="s">
        <v>288</v>
      </c>
      <c r="C80" s="1" t="str">
        <f t="shared" ca="1" si="28"/>
        <v/>
      </c>
      <c r="D80" s="6">
        <v>1</v>
      </c>
      <c r="E80" s="35"/>
      <c r="F80" s="23">
        <f t="shared" si="27"/>
        <v>0</v>
      </c>
      <c r="G80" s="60" t="b">
        <f t="shared" si="29"/>
        <v>1</v>
      </c>
      <c r="M80" s="4">
        <f t="shared" si="30"/>
        <v>0</v>
      </c>
      <c r="N80" s="4">
        <f t="shared" si="31"/>
        <v>0</v>
      </c>
      <c r="O80" s="4">
        <f t="shared" si="19"/>
        <v>0</v>
      </c>
      <c r="P80" s="4">
        <f t="shared" si="19"/>
        <v>0</v>
      </c>
      <c r="Q80" s="4">
        <f t="shared" si="19"/>
        <v>0</v>
      </c>
      <c r="R80" s="4">
        <f t="shared" si="19"/>
        <v>0</v>
      </c>
      <c r="S80" s="4">
        <f t="shared" si="19"/>
        <v>0</v>
      </c>
      <c r="T80" s="4">
        <f t="shared" si="19"/>
        <v>0</v>
      </c>
      <c r="U80" s="4">
        <f t="shared" si="19"/>
        <v>0</v>
      </c>
      <c r="V80" s="4">
        <f t="shared" si="19"/>
        <v>0</v>
      </c>
      <c r="W80" s="4">
        <f t="shared" si="19"/>
        <v>0</v>
      </c>
      <c r="X80" s="4">
        <f t="shared" si="26"/>
        <v>0</v>
      </c>
      <c r="Y80" s="1">
        <f t="shared" si="32"/>
        <v>0</v>
      </c>
      <c r="Z80" s="1" t="str">
        <f t="shared" ca="1" si="33"/>
        <v>School number not found</v>
      </c>
      <c r="AA80" s="61">
        <f t="shared" si="21"/>
        <v>0</v>
      </c>
      <c r="AB80" s="1" t="e">
        <f t="shared" ca="1" si="34"/>
        <v>#VALUE!</v>
      </c>
      <c r="AC80" s="62" t="e">
        <f t="shared" si="35"/>
        <v>#DIV/0!</v>
      </c>
      <c r="AI80" s="1" t="e">
        <f>VALUE(MID(#REF!,1,1))</f>
        <v>#REF!</v>
      </c>
    </row>
    <row r="81" spans="1:35" x14ac:dyDescent="0.2">
      <c r="A81" s="1" t="s">
        <v>872</v>
      </c>
      <c r="B81" s="23" t="s">
        <v>289</v>
      </c>
      <c r="C81" s="1" t="str">
        <f t="shared" ca="1" si="28"/>
        <v/>
      </c>
      <c r="D81" s="6">
        <v>1</v>
      </c>
      <c r="E81" s="35"/>
      <c r="F81" s="23">
        <f t="shared" si="27"/>
        <v>0</v>
      </c>
      <c r="G81" s="60" t="b">
        <f t="shared" si="29"/>
        <v>1</v>
      </c>
      <c r="M81" s="4">
        <f t="shared" si="30"/>
        <v>0</v>
      </c>
      <c r="N81" s="4">
        <f t="shared" si="31"/>
        <v>0</v>
      </c>
      <c r="O81" s="4">
        <f t="shared" si="19"/>
        <v>0</v>
      </c>
      <c r="P81" s="4">
        <f t="shared" si="19"/>
        <v>0</v>
      </c>
      <c r="Q81" s="4">
        <f t="shared" si="19"/>
        <v>0</v>
      </c>
      <c r="R81" s="4">
        <f t="shared" si="19"/>
        <v>0</v>
      </c>
      <c r="S81" s="4">
        <f t="shared" si="19"/>
        <v>0</v>
      </c>
      <c r="T81" s="4">
        <f t="shared" si="19"/>
        <v>0</v>
      </c>
      <c r="U81" s="4">
        <f t="shared" ref="O81:W96" si="36">IF($D81=1,0,ROUND($E81/12,0))</f>
        <v>0</v>
      </c>
      <c r="V81" s="4">
        <f t="shared" si="36"/>
        <v>0</v>
      </c>
      <c r="W81" s="4">
        <f t="shared" si="36"/>
        <v>0</v>
      </c>
      <c r="X81" s="4">
        <f t="shared" si="26"/>
        <v>0</v>
      </c>
      <c r="Y81" s="1">
        <f t="shared" si="32"/>
        <v>0</v>
      </c>
      <c r="Z81" s="1" t="str">
        <f t="shared" ca="1" si="33"/>
        <v>School number not found</v>
      </c>
      <c r="AA81" s="61">
        <f t="shared" si="21"/>
        <v>0</v>
      </c>
      <c r="AB81" s="1" t="e">
        <f t="shared" ca="1" si="34"/>
        <v>#VALUE!</v>
      </c>
      <c r="AC81" s="62" t="e">
        <f t="shared" si="35"/>
        <v>#DIV/0!</v>
      </c>
      <c r="AI81" s="1" t="e">
        <f>VALUE(MID(#REF!,1,1))</f>
        <v>#REF!</v>
      </c>
    </row>
    <row r="82" spans="1:35" x14ac:dyDescent="0.2">
      <c r="A82" s="1" t="s">
        <v>873</v>
      </c>
      <c r="B82" s="23" t="s">
        <v>290</v>
      </c>
      <c r="C82" s="1" t="str">
        <f t="shared" ca="1" si="28"/>
        <v/>
      </c>
      <c r="D82" s="6">
        <v>1</v>
      </c>
      <c r="E82" s="35"/>
      <c r="F82" s="23">
        <f t="shared" si="27"/>
        <v>0</v>
      </c>
      <c r="G82" s="60" t="b">
        <f t="shared" si="29"/>
        <v>1</v>
      </c>
      <c r="M82" s="4">
        <f t="shared" si="30"/>
        <v>0</v>
      </c>
      <c r="N82" s="4">
        <f t="shared" si="31"/>
        <v>0</v>
      </c>
      <c r="O82" s="4">
        <f t="shared" si="36"/>
        <v>0</v>
      </c>
      <c r="P82" s="4">
        <f t="shared" si="36"/>
        <v>0</v>
      </c>
      <c r="Q82" s="4">
        <f t="shared" si="36"/>
        <v>0</v>
      </c>
      <c r="R82" s="4">
        <f t="shared" si="36"/>
        <v>0</v>
      </c>
      <c r="S82" s="4">
        <f t="shared" si="36"/>
        <v>0</v>
      </c>
      <c r="T82" s="4">
        <f t="shared" si="36"/>
        <v>0</v>
      </c>
      <c r="U82" s="4">
        <f t="shared" si="36"/>
        <v>0</v>
      </c>
      <c r="V82" s="4">
        <f t="shared" si="36"/>
        <v>0</v>
      </c>
      <c r="W82" s="4">
        <f t="shared" si="36"/>
        <v>0</v>
      </c>
      <c r="X82" s="4">
        <f t="shared" si="26"/>
        <v>0</v>
      </c>
      <c r="Y82" s="1">
        <f t="shared" si="32"/>
        <v>0</v>
      </c>
      <c r="Z82" s="1" t="str">
        <f t="shared" ca="1" si="33"/>
        <v>School number not found</v>
      </c>
      <c r="AA82" s="61">
        <f t="shared" si="21"/>
        <v>0</v>
      </c>
      <c r="AB82" s="1" t="e">
        <f t="shared" ca="1" si="34"/>
        <v>#VALUE!</v>
      </c>
      <c r="AC82" s="62" t="e">
        <f t="shared" si="35"/>
        <v>#DIV/0!</v>
      </c>
      <c r="AI82" s="1" t="e">
        <f>VALUE(MID(#REF!,1,1))</f>
        <v>#REF!</v>
      </c>
    </row>
    <row r="83" spans="1:35" x14ac:dyDescent="0.2">
      <c r="A83" s="1" t="s">
        <v>528</v>
      </c>
      <c r="B83" s="23" t="s">
        <v>93</v>
      </c>
      <c r="C83" s="1" t="str">
        <f t="shared" ca="1" si="28"/>
        <v/>
      </c>
      <c r="D83" s="6">
        <v>1</v>
      </c>
      <c r="E83" s="35"/>
      <c r="F83" s="23">
        <f t="shared" si="27"/>
        <v>0</v>
      </c>
      <c r="G83" s="60" t="b">
        <f t="shared" si="29"/>
        <v>1</v>
      </c>
      <c r="M83" s="4">
        <f t="shared" si="30"/>
        <v>0</v>
      </c>
      <c r="N83" s="4">
        <f t="shared" si="31"/>
        <v>0</v>
      </c>
      <c r="O83" s="4">
        <f t="shared" si="36"/>
        <v>0</v>
      </c>
      <c r="P83" s="4">
        <f t="shared" si="36"/>
        <v>0</v>
      </c>
      <c r="Q83" s="4">
        <f t="shared" si="36"/>
        <v>0</v>
      </c>
      <c r="R83" s="4">
        <f t="shared" si="36"/>
        <v>0</v>
      </c>
      <c r="S83" s="4">
        <f t="shared" si="36"/>
        <v>0</v>
      </c>
      <c r="T83" s="4">
        <f t="shared" si="36"/>
        <v>0</v>
      </c>
      <c r="U83" s="4">
        <f t="shared" si="36"/>
        <v>0</v>
      </c>
      <c r="V83" s="4">
        <f t="shared" si="36"/>
        <v>0</v>
      </c>
      <c r="W83" s="4">
        <f t="shared" si="36"/>
        <v>0</v>
      </c>
      <c r="X83" s="4">
        <f t="shared" si="26"/>
        <v>0</v>
      </c>
      <c r="Y83" s="1">
        <f t="shared" si="32"/>
        <v>0</v>
      </c>
      <c r="Z83" s="1" t="str">
        <f t="shared" ca="1" si="33"/>
        <v>School number not found</v>
      </c>
      <c r="AA83" s="61">
        <f t="shared" si="21"/>
        <v>0</v>
      </c>
      <c r="AB83" s="1" t="e">
        <f t="shared" ca="1" si="34"/>
        <v>#VALUE!</v>
      </c>
      <c r="AC83" s="62" t="e">
        <f t="shared" si="35"/>
        <v>#DIV/0!</v>
      </c>
      <c r="AI83" s="1" t="e">
        <f>VALUE(MID(#REF!,1,1))</f>
        <v>#REF!</v>
      </c>
    </row>
    <row r="84" spans="1:35" x14ac:dyDescent="0.2">
      <c r="A84" s="97" t="s">
        <v>874</v>
      </c>
      <c r="B84" s="23" t="s">
        <v>291</v>
      </c>
      <c r="C84" s="1" t="str">
        <f t="shared" ca="1" si="28"/>
        <v/>
      </c>
      <c r="D84" s="6">
        <v>1</v>
      </c>
      <c r="E84" s="35"/>
      <c r="F84" s="23">
        <f t="shared" si="27"/>
        <v>0</v>
      </c>
      <c r="G84" s="60" t="b">
        <f t="shared" si="29"/>
        <v>1</v>
      </c>
      <c r="M84" s="4">
        <f t="shared" si="30"/>
        <v>0</v>
      </c>
      <c r="N84" s="4">
        <f t="shared" si="31"/>
        <v>0</v>
      </c>
      <c r="O84" s="4">
        <f t="shared" si="36"/>
        <v>0</v>
      </c>
      <c r="P84" s="4">
        <f t="shared" si="36"/>
        <v>0</v>
      </c>
      <c r="Q84" s="4">
        <f t="shared" si="36"/>
        <v>0</v>
      </c>
      <c r="R84" s="4">
        <f t="shared" si="36"/>
        <v>0</v>
      </c>
      <c r="S84" s="4">
        <f t="shared" si="36"/>
        <v>0</v>
      </c>
      <c r="T84" s="4">
        <f t="shared" si="36"/>
        <v>0</v>
      </c>
      <c r="U84" s="4">
        <f t="shared" si="36"/>
        <v>0</v>
      </c>
      <c r="V84" s="4">
        <f t="shared" si="36"/>
        <v>0</v>
      </c>
      <c r="W84" s="4">
        <f t="shared" si="36"/>
        <v>0</v>
      </c>
      <c r="X84" s="4">
        <f t="shared" si="26"/>
        <v>0</v>
      </c>
      <c r="Y84" s="1">
        <f t="shared" si="32"/>
        <v>0</v>
      </c>
      <c r="Z84" s="1" t="str">
        <f t="shared" ca="1" si="33"/>
        <v>School number not found</v>
      </c>
      <c r="AA84" s="61">
        <f t="shared" si="21"/>
        <v>0</v>
      </c>
      <c r="AB84" s="1" t="e">
        <f t="shared" ca="1" si="34"/>
        <v>#VALUE!</v>
      </c>
      <c r="AC84" s="62" t="e">
        <f t="shared" si="35"/>
        <v>#DIV/0!</v>
      </c>
      <c r="AI84" s="1" t="e">
        <f>VALUE(MID(#REF!,1,1))</f>
        <v>#REF!</v>
      </c>
    </row>
    <row r="85" spans="1:35" x14ac:dyDescent="0.2">
      <c r="A85" s="1" t="s">
        <v>529</v>
      </c>
      <c r="B85" s="23" t="s">
        <v>94</v>
      </c>
      <c r="C85" s="1" t="str">
        <f t="shared" ca="1" si="28"/>
        <v/>
      </c>
      <c r="D85" s="6">
        <v>1</v>
      </c>
      <c r="E85" s="35"/>
      <c r="F85" s="23">
        <f t="shared" si="27"/>
        <v>0</v>
      </c>
      <c r="G85" s="60" t="b">
        <f t="shared" si="29"/>
        <v>1</v>
      </c>
      <c r="M85" s="4">
        <f t="shared" si="30"/>
        <v>0</v>
      </c>
      <c r="N85" s="4">
        <f t="shared" si="31"/>
        <v>0</v>
      </c>
      <c r="O85" s="4">
        <f t="shared" si="36"/>
        <v>0</v>
      </c>
      <c r="P85" s="4">
        <f t="shared" si="36"/>
        <v>0</v>
      </c>
      <c r="Q85" s="4">
        <f t="shared" si="36"/>
        <v>0</v>
      </c>
      <c r="R85" s="4">
        <f t="shared" si="36"/>
        <v>0</v>
      </c>
      <c r="S85" s="4">
        <f t="shared" si="36"/>
        <v>0</v>
      </c>
      <c r="T85" s="4">
        <f t="shared" si="36"/>
        <v>0</v>
      </c>
      <c r="U85" s="4">
        <f t="shared" si="36"/>
        <v>0</v>
      </c>
      <c r="V85" s="4">
        <f t="shared" si="36"/>
        <v>0</v>
      </c>
      <c r="W85" s="4">
        <f t="shared" si="36"/>
        <v>0</v>
      </c>
      <c r="X85" s="4">
        <f t="shared" si="26"/>
        <v>0</v>
      </c>
      <c r="Y85" s="1">
        <f t="shared" si="32"/>
        <v>0</v>
      </c>
      <c r="Z85" s="1" t="str">
        <f t="shared" ca="1" si="33"/>
        <v>School number not found</v>
      </c>
      <c r="AA85" s="61">
        <f t="shared" si="21"/>
        <v>0</v>
      </c>
      <c r="AB85" s="1" t="e">
        <f t="shared" ca="1" si="34"/>
        <v>#VALUE!</v>
      </c>
      <c r="AC85" s="62" t="e">
        <f t="shared" si="35"/>
        <v>#DIV/0!</v>
      </c>
      <c r="AI85" s="1" t="e">
        <f>VALUE(MID(#REF!,1,1))</f>
        <v>#REF!</v>
      </c>
    </row>
    <row r="86" spans="1:35" x14ac:dyDescent="0.2">
      <c r="A86" s="97" t="s">
        <v>595</v>
      </c>
      <c r="B86" s="23" t="s">
        <v>292</v>
      </c>
      <c r="C86" s="1" t="str">
        <f t="shared" ca="1" si="28"/>
        <v/>
      </c>
      <c r="D86" s="6">
        <v>1</v>
      </c>
      <c r="E86" s="35"/>
      <c r="F86" s="23">
        <f t="shared" si="27"/>
        <v>0</v>
      </c>
      <c r="G86" s="60" t="b">
        <f t="shared" si="29"/>
        <v>1</v>
      </c>
      <c r="M86" s="4">
        <f t="shared" si="30"/>
        <v>0</v>
      </c>
      <c r="N86" s="4">
        <f t="shared" si="31"/>
        <v>0</v>
      </c>
      <c r="O86" s="4">
        <f t="shared" si="36"/>
        <v>0</v>
      </c>
      <c r="P86" s="4">
        <f t="shared" si="36"/>
        <v>0</v>
      </c>
      <c r="Q86" s="4">
        <f t="shared" si="36"/>
        <v>0</v>
      </c>
      <c r="R86" s="4">
        <f t="shared" si="36"/>
        <v>0</v>
      </c>
      <c r="S86" s="4">
        <f t="shared" si="36"/>
        <v>0</v>
      </c>
      <c r="T86" s="4">
        <f t="shared" si="36"/>
        <v>0</v>
      </c>
      <c r="U86" s="4">
        <f t="shared" si="36"/>
        <v>0</v>
      </c>
      <c r="V86" s="4">
        <f t="shared" si="36"/>
        <v>0</v>
      </c>
      <c r="W86" s="4">
        <f t="shared" si="36"/>
        <v>0</v>
      </c>
      <c r="X86" s="4">
        <f t="shared" si="26"/>
        <v>0</v>
      </c>
      <c r="Y86" s="1">
        <f t="shared" si="32"/>
        <v>0</v>
      </c>
      <c r="Z86" s="1" t="str">
        <f t="shared" ca="1" si="33"/>
        <v>School number not found</v>
      </c>
      <c r="AA86" s="61">
        <f t="shared" si="21"/>
        <v>0</v>
      </c>
      <c r="AB86" s="1" t="e">
        <f t="shared" ca="1" si="34"/>
        <v>#VALUE!</v>
      </c>
      <c r="AC86" s="62" t="e">
        <f t="shared" si="35"/>
        <v>#DIV/0!</v>
      </c>
      <c r="AI86" s="1" t="e">
        <f>VALUE(MID(#REF!,1,1))</f>
        <v>#REF!</v>
      </c>
    </row>
    <row r="87" spans="1:35" x14ac:dyDescent="0.2">
      <c r="A87" s="1" t="s">
        <v>530</v>
      </c>
      <c r="B87" s="23" t="s">
        <v>95</v>
      </c>
      <c r="C87" s="1" t="str">
        <f t="shared" ca="1" si="28"/>
        <v/>
      </c>
      <c r="D87" s="6">
        <v>1</v>
      </c>
      <c r="E87" s="35"/>
      <c r="F87" s="23">
        <f t="shared" si="27"/>
        <v>0</v>
      </c>
      <c r="G87" s="60" t="b">
        <f t="shared" si="29"/>
        <v>1</v>
      </c>
      <c r="M87" s="4">
        <f t="shared" si="30"/>
        <v>0</v>
      </c>
      <c r="N87" s="4">
        <f t="shared" si="31"/>
        <v>0</v>
      </c>
      <c r="O87" s="4">
        <f t="shared" si="36"/>
        <v>0</v>
      </c>
      <c r="P87" s="4">
        <f t="shared" si="36"/>
        <v>0</v>
      </c>
      <c r="Q87" s="4">
        <f t="shared" si="36"/>
        <v>0</v>
      </c>
      <c r="R87" s="4">
        <f t="shared" si="36"/>
        <v>0</v>
      </c>
      <c r="S87" s="4">
        <f t="shared" si="36"/>
        <v>0</v>
      </c>
      <c r="T87" s="4">
        <f t="shared" si="36"/>
        <v>0</v>
      </c>
      <c r="U87" s="4">
        <f t="shared" si="36"/>
        <v>0</v>
      </c>
      <c r="V87" s="4">
        <f t="shared" si="36"/>
        <v>0</v>
      </c>
      <c r="W87" s="4">
        <f t="shared" si="36"/>
        <v>0</v>
      </c>
      <c r="X87" s="4">
        <f t="shared" si="26"/>
        <v>0</v>
      </c>
      <c r="Y87" s="1">
        <f t="shared" si="32"/>
        <v>0</v>
      </c>
      <c r="Z87" s="1" t="str">
        <f t="shared" ca="1" si="33"/>
        <v>School number not found</v>
      </c>
      <c r="AA87" s="61">
        <f t="shared" si="21"/>
        <v>0</v>
      </c>
      <c r="AB87" s="1" t="e">
        <f t="shared" ca="1" si="34"/>
        <v>#VALUE!</v>
      </c>
      <c r="AC87" s="62" t="e">
        <f t="shared" si="35"/>
        <v>#DIV/0!</v>
      </c>
      <c r="AI87" s="1" t="e">
        <f>VALUE(MID(#REF!,1,1))</f>
        <v>#REF!</v>
      </c>
    </row>
    <row r="88" spans="1:35" x14ac:dyDescent="0.2">
      <c r="A88" s="1" t="s">
        <v>531</v>
      </c>
      <c r="B88" s="23" t="s">
        <v>96</v>
      </c>
      <c r="C88" s="1" t="str">
        <f t="shared" ca="1" si="28"/>
        <v/>
      </c>
      <c r="D88" s="6">
        <v>1</v>
      </c>
      <c r="E88" s="35"/>
      <c r="F88" s="23">
        <f t="shared" si="27"/>
        <v>0</v>
      </c>
      <c r="G88" s="60" t="b">
        <f t="shared" si="29"/>
        <v>1</v>
      </c>
      <c r="M88" s="4">
        <f t="shared" si="30"/>
        <v>0</v>
      </c>
      <c r="N88" s="4">
        <f t="shared" si="31"/>
        <v>0</v>
      </c>
      <c r="O88" s="4">
        <f t="shared" si="36"/>
        <v>0</v>
      </c>
      <c r="P88" s="4">
        <f t="shared" si="36"/>
        <v>0</v>
      </c>
      <c r="Q88" s="4">
        <f t="shared" si="36"/>
        <v>0</v>
      </c>
      <c r="R88" s="4">
        <f t="shared" si="36"/>
        <v>0</v>
      </c>
      <c r="S88" s="4">
        <f t="shared" si="36"/>
        <v>0</v>
      </c>
      <c r="T88" s="4">
        <f t="shared" si="36"/>
        <v>0</v>
      </c>
      <c r="U88" s="4">
        <f t="shared" si="36"/>
        <v>0</v>
      </c>
      <c r="V88" s="4">
        <f t="shared" si="36"/>
        <v>0</v>
      </c>
      <c r="W88" s="4">
        <f t="shared" si="36"/>
        <v>0</v>
      </c>
      <c r="X88" s="4">
        <f t="shared" si="26"/>
        <v>0</v>
      </c>
      <c r="Y88" s="1">
        <f t="shared" si="32"/>
        <v>0</v>
      </c>
      <c r="Z88" s="1" t="str">
        <f t="shared" ca="1" si="33"/>
        <v>School number not found</v>
      </c>
      <c r="AA88" s="61">
        <f t="shared" si="21"/>
        <v>0</v>
      </c>
      <c r="AB88" s="1" t="e">
        <f t="shared" ca="1" si="34"/>
        <v>#VALUE!</v>
      </c>
      <c r="AC88" s="62" t="e">
        <f t="shared" si="35"/>
        <v>#DIV/0!</v>
      </c>
      <c r="AI88" s="1" t="e">
        <f>VALUE(MID(#REF!,1,1))</f>
        <v>#REF!</v>
      </c>
    </row>
    <row r="89" spans="1:35" x14ac:dyDescent="0.2">
      <c r="A89" s="81" t="s">
        <v>532</v>
      </c>
      <c r="B89" s="23">
        <v>3321</v>
      </c>
      <c r="C89" s="1" t="str">
        <f t="shared" ca="1" si="28"/>
        <v/>
      </c>
      <c r="D89" s="6">
        <v>1</v>
      </c>
      <c r="E89" s="35"/>
      <c r="F89" s="23">
        <f t="shared" si="27"/>
        <v>0</v>
      </c>
      <c r="G89" s="60" t="b">
        <f t="shared" si="29"/>
        <v>1</v>
      </c>
      <c r="M89" s="4">
        <f t="shared" ref="M89:M118" si="37">IF(D89=1,E89,ROUND($E89/12,0))</f>
        <v>0</v>
      </c>
      <c r="N89" s="4">
        <f t="shared" si="31"/>
        <v>0</v>
      </c>
      <c r="O89" s="4">
        <f t="shared" si="36"/>
        <v>0</v>
      </c>
      <c r="P89" s="4">
        <f t="shared" si="36"/>
        <v>0</v>
      </c>
      <c r="Q89" s="4">
        <f t="shared" si="36"/>
        <v>0</v>
      </c>
      <c r="R89" s="4">
        <f t="shared" si="36"/>
        <v>0</v>
      </c>
      <c r="S89" s="4">
        <f t="shared" si="36"/>
        <v>0</v>
      </c>
      <c r="T89" s="4">
        <f t="shared" si="36"/>
        <v>0</v>
      </c>
      <c r="U89" s="4">
        <f t="shared" si="36"/>
        <v>0</v>
      </c>
      <c r="V89" s="4">
        <f t="shared" si="36"/>
        <v>0</v>
      </c>
      <c r="W89" s="4">
        <f t="shared" si="36"/>
        <v>0</v>
      </c>
      <c r="X89" s="4">
        <f t="shared" si="26"/>
        <v>0</v>
      </c>
      <c r="Y89" s="1">
        <f t="shared" si="32"/>
        <v>0</v>
      </c>
      <c r="Z89" s="1" t="str">
        <f t="shared" ca="1" si="33"/>
        <v>School number not found</v>
      </c>
      <c r="AA89" s="61">
        <f t="shared" si="21"/>
        <v>0</v>
      </c>
      <c r="AB89" s="1" t="e">
        <f t="shared" ca="1" si="34"/>
        <v>#VALUE!</v>
      </c>
      <c r="AC89" s="62" t="e">
        <f t="shared" si="35"/>
        <v>#DIV/0!</v>
      </c>
      <c r="AI89" s="1" t="e">
        <f>VALUE(MID(#REF!,1,1))</f>
        <v>#REF!</v>
      </c>
    </row>
    <row r="90" spans="1:35" x14ac:dyDescent="0.2">
      <c r="A90" s="1" t="s">
        <v>533</v>
      </c>
      <c r="B90" s="23" t="s">
        <v>97</v>
      </c>
      <c r="C90" s="1" t="str">
        <f t="shared" ca="1" si="28"/>
        <v/>
      </c>
      <c r="D90" s="6">
        <v>1</v>
      </c>
      <c r="E90" s="35"/>
      <c r="F90" s="23">
        <f t="shared" si="27"/>
        <v>0</v>
      </c>
      <c r="G90" s="60" t="b">
        <f t="shared" si="29"/>
        <v>1</v>
      </c>
      <c r="M90" s="4">
        <f t="shared" si="37"/>
        <v>0</v>
      </c>
      <c r="N90" s="4">
        <f t="shared" si="31"/>
        <v>0</v>
      </c>
      <c r="O90" s="4">
        <f t="shared" si="36"/>
        <v>0</v>
      </c>
      <c r="P90" s="4">
        <f t="shared" si="36"/>
        <v>0</v>
      </c>
      <c r="Q90" s="4">
        <f t="shared" si="36"/>
        <v>0</v>
      </c>
      <c r="R90" s="4">
        <f t="shared" si="36"/>
        <v>0</v>
      </c>
      <c r="S90" s="4">
        <f t="shared" si="36"/>
        <v>0</v>
      </c>
      <c r="T90" s="4">
        <f t="shared" si="36"/>
        <v>0</v>
      </c>
      <c r="U90" s="4">
        <f t="shared" si="36"/>
        <v>0</v>
      </c>
      <c r="V90" s="4">
        <f t="shared" si="36"/>
        <v>0</v>
      </c>
      <c r="W90" s="4">
        <f t="shared" si="36"/>
        <v>0</v>
      </c>
      <c r="X90" s="4">
        <f t="shared" si="26"/>
        <v>0</v>
      </c>
      <c r="Y90" s="1">
        <f t="shared" si="32"/>
        <v>0</v>
      </c>
      <c r="Z90" s="1" t="str">
        <f t="shared" ca="1" si="33"/>
        <v>School number not found</v>
      </c>
      <c r="AA90" s="61">
        <f t="shared" ref="AA90:AA118" si="38">Income</f>
        <v>0</v>
      </c>
      <c r="AB90" s="1" t="e">
        <f t="shared" ca="1" si="34"/>
        <v>#VALUE!</v>
      </c>
      <c r="AC90" s="62" t="e">
        <f t="shared" si="35"/>
        <v>#DIV/0!</v>
      </c>
      <c r="AI90" s="1" t="e">
        <f>VALUE(MID(#REF!,1,1))</f>
        <v>#REF!</v>
      </c>
    </row>
    <row r="91" spans="1:35" x14ac:dyDescent="0.2">
      <c r="A91" s="1" t="s">
        <v>534</v>
      </c>
      <c r="B91" s="23" t="s">
        <v>293</v>
      </c>
      <c r="C91" s="1" t="str">
        <f t="shared" ca="1" si="28"/>
        <v/>
      </c>
      <c r="D91" s="6">
        <v>1</v>
      </c>
      <c r="E91" s="35"/>
      <c r="F91" s="23">
        <f t="shared" si="27"/>
        <v>0</v>
      </c>
      <c r="G91" s="60" t="b">
        <f t="shared" si="29"/>
        <v>1</v>
      </c>
      <c r="M91" s="4">
        <f t="shared" si="37"/>
        <v>0</v>
      </c>
      <c r="N91" s="4">
        <f t="shared" si="31"/>
        <v>0</v>
      </c>
      <c r="O91" s="4">
        <f t="shared" si="36"/>
        <v>0</v>
      </c>
      <c r="P91" s="4">
        <f t="shared" si="36"/>
        <v>0</v>
      </c>
      <c r="Q91" s="4">
        <f t="shared" si="36"/>
        <v>0</v>
      </c>
      <c r="R91" s="4">
        <f t="shared" si="36"/>
        <v>0</v>
      </c>
      <c r="S91" s="4">
        <f t="shared" si="36"/>
        <v>0</v>
      </c>
      <c r="T91" s="4">
        <f t="shared" si="36"/>
        <v>0</v>
      </c>
      <c r="U91" s="4">
        <f t="shared" si="36"/>
        <v>0</v>
      </c>
      <c r="V91" s="4">
        <f t="shared" si="36"/>
        <v>0</v>
      </c>
      <c r="W91" s="4">
        <f t="shared" si="36"/>
        <v>0</v>
      </c>
      <c r="X91" s="4">
        <f t="shared" si="26"/>
        <v>0</v>
      </c>
      <c r="Y91" s="1">
        <f t="shared" si="32"/>
        <v>0</v>
      </c>
      <c r="Z91" s="1" t="str">
        <f t="shared" ca="1" si="33"/>
        <v>School number not found</v>
      </c>
      <c r="AA91" s="61">
        <f t="shared" si="38"/>
        <v>0</v>
      </c>
      <c r="AB91" s="1" t="e">
        <f t="shared" ca="1" si="34"/>
        <v>#VALUE!</v>
      </c>
      <c r="AC91" s="62" t="e">
        <f t="shared" si="35"/>
        <v>#DIV/0!</v>
      </c>
      <c r="AI91" s="1" t="e">
        <f>VALUE(MID(#REF!,1,1))</f>
        <v>#REF!</v>
      </c>
    </row>
    <row r="92" spans="1:35" s="53" customFormat="1" x14ac:dyDescent="0.2">
      <c r="A92" s="1" t="s">
        <v>535</v>
      </c>
      <c r="B92" s="23" t="s">
        <v>294</v>
      </c>
      <c r="C92" s="1" t="str">
        <f t="shared" ca="1" si="28"/>
        <v/>
      </c>
      <c r="D92" s="6">
        <v>1</v>
      </c>
      <c r="E92" s="35"/>
      <c r="F92" s="23">
        <f t="shared" si="27"/>
        <v>0</v>
      </c>
      <c r="G92" s="60" t="b">
        <f t="shared" si="29"/>
        <v>1</v>
      </c>
      <c r="M92" s="4">
        <f t="shared" si="37"/>
        <v>0</v>
      </c>
      <c r="N92" s="4">
        <f t="shared" si="31"/>
        <v>0</v>
      </c>
      <c r="O92" s="4">
        <f t="shared" si="36"/>
        <v>0</v>
      </c>
      <c r="P92" s="4">
        <f t="shared" si="36"/>
        <v>0</v>
      </c>
      <c r="Q92" s="4">
        <f t="shared" si="36"/>
        <v>0</v>
      </c>
      <c r="R92" s="4">
        <f t="shared" si="36"/>
        <v>0</v>
      </c>
      <c r="S92" s="4">
        <f t="shared" si="36"/>
        <v>0</v>
      </c>
      <c r="T92" s="4">
        <f t="shared" si="36"/>
        <v>0</v>
      </c>
      <c r="U92" s="4">
        <f t="shared" si="36"/>
        <v>0</v>
      </c>
      <c r="V92" s="4">
        <f t="shared" si="36"/>
        <v>0</v>
      </c>
      <c r="W92" s="4">
        <f t="shared" si="36"/>
        <v>0</v>
      </c>
      <c r="X92" s="4">
        <f t="shared" si="26"/>
        <v>0</v>
      </c>
      <c r="Y92" s="1">
        <f t="shared" si="32"/>
        <v>0</v>
      </c>
      <c r="Z92" s="1" t="str">
        <f t="shared" ca="1" si="33"/>
        <v>School number not found</v>
      </c>
      <c r="AA92" s="61">
        <f t="shared" si="38"/>
        <v>0</v>
      </c>
      <c r="AB92" s="1" t="e">
        <f t="shared" ca="1" si="34"/>
        <v>#VALUE!</v>
      </c>
      <c r="AC92" s="62" t="e">
        <f t="shared" si="35"/>
        <v>#DIV/0!</v>
      </c>
      <c r="AG92" s="1"/>
      <c r="AI92" s="1" t="e">
        <f>VALUE(MID(#REF!,1,1))</f>
        <v>#REF!</v>
      </c>
    </row>
    <row r="93" spans="1:35" s="26" customFormat="1" x14ac:dyDescent="0.2">
      <c r="A93" s="1" t="s">
        <v>536</v>
      </c>
      <c r="B93" s="23" t="s">
        <v>295</v>
      </c>
      <c r="C93" s="1" t="str">
        <f t="shared" ca="1" si="28"/>
        <v/>
      </c>
      <c r="D93" s="6">
        <v>1</v>
      </c>
      <c r="E93" s="35"/>
      <c r="F93" s="23">
        <f t="shared" si="27"/>
        <v>0</v>
      </c>
      <c r="G93" s="60" t="b">
        <f t="shared" si="29"/>
        <v>1</v>
      </c>
      <c r="M93" s="4">
        <f t="shared" si="37"/>
        <v>0</v>
      </c>
      <c r="N93" s="4">
        <f t="shared" si="31"/>
        <v>0</v>
      </c>
      <c r="O93" s="4">
        <f t="shared" si="36"/>
        <v>0</v>
      </c>
      <c r="P93" s="4">
        <f t="shared" si="36"/>
        <v>0</v>
      </c>
      <c r="Q93" s="4">
        <f t="shared" si="36"/>
        <v>0</v>
      </c>
      <c r="R93" s="4">
        <f t="shared" si="36"/>
        <v>0</v>
      </c>
      <c r="S93" s="4">
        <f t="shared" si="36"/>
        <v>0</v>
      </c>
      <c r="T93" s="4">
        <f t="shared" si="36"/>
        <v>0</v>
      </c>
      <c r="U93" s="4">
        <f t="shared" si="36"/>
        <v>0</v>
      </c>
      <c r="V93" s="4">
        <f t="shared" si="36"/>
        <v>0</v>
      </c>
      <c r="W93" s="4">
        <f t="shared" si="36"/>
        <v>0</v>
      </c>
      <c r="X93" s="4">
        <f t="shared" si="26"/>
        <v>0</v>
      </c>
      <c r="Y93" s="1">
        <f t="shared" si="32"/>
        <v>0</v>
      </c>
      <c r="Z93" s="1" t="str">
        <f t="shared" ca="1" si="33"/>
        <v>School number not found</v>
      </c>
      <c r="AA93" s="61">
        <f t="shared" si="38"/>
        <v>0</v>
      </c>
      <c r="AB93" s="1" t="e">
        <f t="shared" ca="1" si="34"/>
        <v>#VALUE!</v>
      </c>
      <c r="AC93" s="62" t="e">
        <f t="shared" si="35"/>
        <v>#DIV/0!</v>
      </c>
      <c r="AG93" s="1"/>
      <c r="AI93" s="1" t="e">
        <f>VALUE(MID(#REF!,1,1))</f>
        <v>#REF!</v>
      </c>
    </row>
    <row r="94" spans="1:35" x14ac:dyDescent="0.2">
      <c r="A94" s="1" t="s">
        <v>537</v>
      </c>
      <c r="B94" s="23" t="s">
        <v>98</v>
      </c>
      <c r="C94" s="1" t="str">
        <f t="shared" ca="1" si="28"/>
        <v/>
      </c>
      <c r="D94" s="6">
        <v>1</v>
      </c>
      <c r="E94" s="35"/>
      <c r="F94" s="23">
        <f t="shared" si="27"/>
        <v>0</v>
      </c>
      <c r="G94" s="60" t="b">
        <f t="shared" si="29"/>
        <v>1</v>
      </c>
      <c r="M94" s="4">
        <f t="shared" si="37"/>
        <v>0</v>
      </c>
      <c r="N94" s="4">
        <f t="shared" si="31"/>
        <v>0</v>
      </c>
      <c r="O94" s="4">
        <f t="shared" si="36"/>
        <v>0</v>
      </c>
      <c r="P94" s="4">
        <f t="shared" si="36"/>
        <v>0</v>
      </c>
      <c r="Q94" s="4">
        <f t="shared" si="36"/>
        <v>0</v>
      </c>
      <c r="R94" s="4">
        <f t="shared" si="36"/>
        <v>0</v>
      </c>
      <c r="S94" s="4">
        <f t="shared" si="36"/>
        <v>0</v>
      </c>
      <c r="T94" s="4">
        <f t="shared" si="36"/>
        <v>0</v>
      </c>
      <c r="U94" s="4">
        <f t="shared" si="36"/>
        <v>0</v>
      </c>
      <c r="V94" s="4">
        <f t="shared" si="36"/>
        <v>0</v>
      </c>
      <c r="W94" s="4">
        <f t="shared" si="36"/>
        <v>0</v>
      </c>
      <c r="X94" s="4">
        <f t="shared" si="26"/>
        <v>0</v>
      </c>
      <c r="Y94" s="1">
        <f t="shared" si="32"/>
        <v>0</v>
      </c>
      <c r="Z94" s="1" t="str">
        <f t="shared" ca="1" si="33"/>
        <v>School number not found</v>
      </c>
      <c r="AA94" s="61">
        <f t="shared" si="38"/>
        <v>0</v>
      </c>
      <c r="AB94" s="1" t="e">
        <f t="shared" ca="1" si="34"/>
        <v>#VALUE!</v>
      </c>
      <c r="AC94" s="62" t="e">
        <f t="shared" si="35"/>
        <v>#DIV/0!</v>
      </c>
      <c r="AI94" s="1" t="e">
        <f>VALUE(MID(#REF!,1,1))</f>
        <v>#REF!</v>
      </c>
    </row>
    <row r="95" spans="1:35" s="56" customFormat="1" x14ac:dyDescent="0.2">
      <c r="A95" s="1" t="s">
        <v>538</v>
      </c>
      <c r="B95" s="23" t="s">
        <v>296</v>
      </c>
      <c r="C95" s="1" t="str">
        <f t="shared" ca="1" si="28"/>
        <v/>
      </c>
      <c r="D95" s="6">
        <v>1</v>
      </c>
      <c r="E95" s="35"/>
      <c r="F95" s="23">
        <f t="shared" si="27"/>
        <v>0</v>
      </c>
      <c r="G95" s="60" t="b">
        <f t="shared" si="29"/>
        <v>1</v>
      </c>
      <c r="M95" s="4">
        <f t="shared" si="37"/>
        <v>0</v>
      </c>
      <c r="N95" s="4">
        <f t="shared" si="31"/>
        <v>0</v>
      </c>
      <c r="O95" s="4">
        <f t="shared" si="36"/>
        <v>0</v>
      </c>
      <c r="P95" s="4">
        <f t="shared" si="36"/>
        <v>0</v>
      </c>
      <c r="Q95" s="4">
        <f t="shared" si="36"/>
        <v>0</v>
      </c>
      <c r="R95" s="4">
        <f t="shared" si="36"/>
        <v>0</v>
      </c>
      <c r="S95" s="4">
        <f t="shared" si="36"/>
        <v>0</v>
      </c>
      <c r="T95" s="4">
        <f t="shared" si="36"/>
        <v>0</v>
      </c>
      <c r="U95" s="4">
        <f t="shared" si="36"/>
        <v>0</v>
      </c>
      <c r="V95" s="4">
        <f t="shared" si="36"/>
        <v>0</v>
      </c>
      <c r="W95" s="4">
        <f t="shared" si="36"/>
        <v>0</v>
      </c>
      <c r="X95" s="4">
        <f t="shared" si="26"/>
        <v>0</v>
      </c>
      <c r="Y95" s="1">
        <f t="shared" si="32"/>
        <v>0</v>
      </c>
      <c r="Z95" s="1" t="str">
        <f t="shared" ca="1" si="33"/>
        <v>School number not found</v>
      </c>
      <c r="AA95" s="61">
        <f t="shared" si="38"/>
        <v>0</v>
      </c>
      <c r="AB95" s="1" t="e">
        <f t="shared" ca="1" si="34"/>
        <v>#VALUE!</v>
      </c>
      <c r="AC95" s="62" t="e">
        <f t="shared" si="35"/>
        <v>#DIV/0!</v>
      </c>
      <c r="AG95" s="1"/>
      <c r="AI95" s="1" t="e">
        <f>VALUE(MID(#REF!,1,1))</f>
        <v>#REF!</v>
      </c>
    </row>
    <row r="96" spans="1:35" x14ac:dyDescent="0.2">
      <c r="A96" s="1" t="s">
        <v>539</v>
      </c>
      <c r="B96" s="23" t="s">
        <v>297</v>
      </c>
      <c r="C96" s="1" t="str">
        <f t="shared" ca="1" si="28"/>
        <v/>
      </c>
      <c r="D96" s="6">
        <v>1</v>
      </c>
      <c r="E96" s="35"/>
      <c r="F96" s="23">
        <f t="shared" si="27"/>
        <v>0</v>
      </c>
      <c r="G96" s="60" t="b">
        <f t="shared" si="29"/>
        <v>1</v>
      </c>
      <c r="M96" s="4">
        <f t="shared" si="37"/>
        <v>0</v>
      </c>
      <c r="N96" s="4">
        <f t="shared" si="31"/>
        <v>0</v>
      </c>
      <c r="O96" s="4">
        <f t="shared" si="36"/>
        <v>0</v>
      </c>
      <c r="P96" s="4">
        <f t="shared" si="36"/>
        <v>0</v>
      </c>
      <c r="Q96" s="4">
        <f t="shared" si="36"/>
        <v>0</v>
      </c>
      <c r="R96" s="4">
        <f t="shared" si="36"/>
        <v>0</v>
      </c>
      <c r="S96" s="4">
        <f t="shared" si="36"/>
        <v>0</v>
      </c>
      <c r="T96" s="4">
        <f t="shared" si="36"/>
        <v>0</v>
      </c>
      <c r="U96" s="4">
        <f t="shared" si="36"/>
        <v>0</v>
      </c>
      <c r="V96" s="4">
        <f t="shared" si="36"/>
        <v>0</v>
      </c>
      <c r="W96" s="4">
        <f t="shared" si="36"/>
        <v>0</v>
      </c>
      <c r="X96" s="4">
        <f t="shared" si="26"/>
        <v>0</v>
      </c>
      <c r="Y96" s="1">
        <f t="shared" si="32"/>
        <v>0</v>
      </c>
      <c r="Z96" s="1" t="str">
        <f t="shared" ca="1" si="33"/>
        <v>School number not found</v>
      </c>
      <c r="AA96" s="61">
        <f t="shared" si="38"/>
        <v>0</v>
      </c>
      <c r="AB96" s="1" t="e">
        <f t="shared" ca="1" si="34"/>
        <v>#VALUE!</v>
      </c>
      <c r="AC96" s="62" t="e">
        <f t="shared" si="35"/>
        <v>#DIV/0!</v>
      </c>
      <c r="AI96" s="1" t="e">
        <f>VALUE(MID(#REF!,1,1))</f>
        <v>#REF!</v>
      </c>
    </row>
    <row r="97" spans="1:35" x14ac:dyDescent="0.2">
      <c r="A97" s="1" t="s">
        <v>540</v>
      </c>
      <c r="B97" s="23" t="s">
        <v>99</v>
      </c>
      <c r="C97" s="1" t="str">
        <f t="shared" ca="1" si="28"/>
        <v/>
      </c>
      <c r="D97" s="6">
        <v>1</v>
      </c>
      <c r="E97" s="35"/>
      <c r="F97" s="23">
        <f t="shared" si="27"/>
        <v>0</v>
      </c>
      <c r="G97" s="60" t="b">
        <f t="shared" si="29"/>
        <v>1</v>
      </c>
      <c r="M97" s="4">
        <f t="shared" si="37"/>
        <v>0</v>
      </c>
      <c r="N97" s="4">
        <f t="shared" si="31"/>
        <v>0</v>
      </c>
      <c r="O97" s="4">
        <f t="shared" ref="O97:W97" si="39">IF($D97=1,0,ROUND($E97/12,0))</f>
        <v>0</v>
      </c>
      <c r="P97" s="4">
        <f t="shared" si="39"/>
        <v>0</v>
      </c>
      <c r="Q97" s="4">
        <f t="shared" si="39"/>
        <v>0</v>
      </c>
      <c r="R97" s="4">
        <f t="shared" si="39"/>
        <v>0</v>
      </c>
      <c r="S97" s="4">
        <f t="shared" si="39"/>
        <v>0</v>
      </c>
      <c r="T97" s="4">
        <f t="shared" si="39"/>
        <v>0</v>
      </c>
      <c r="U97" s="4">
        <f t="shared" si="39"/>
        <v>0</v>
      </c>
      <c r="V97" s="4">
        <f t="shared" si="39"/>
        <v>0</v>
      </c>
      <c r="W97" s="4">
        <f t="shared" si="39"/>
        <v>0</v>
      </c>
      <c r="X97" s="4">
        <f t="shared" si="26"/>
        <v>0</v>
      </c>
      <c r="Y97" s="1">
        <f t="shared" si="32"/>
        <v>0</v>
      </c>
      <c r="Z97" s="1" t="str">
        <f t="shared" ca="1" si="33"/>
        <v>School number not found</v>
      </c>
      <c r="AA97" s="61">
        <f t="shared" si="38"/>
        <v>0</v>
      </c>
      <c r="AB97" s="1" t="e">
        <f t="shared" ca="1" si="34"/>
        <v>#VALUE!</v>
      </c>
      <c r="AC97" s="62" t="e">
        <f t="shared" si="35"/>
        <v>#DIV/0!</v>
      </c>
      <c r="AI97" s="1" t="e">
        <f>VALUE(MID(#REF!,1,1))</f>
        <v>#REF!</v>
      </c>
    </row>
    <row r="98" spans="1:35" x14ac:dyDescent="0.2">
      <c r="A98" s="1" t="s">
        <v>541</v>
      </c>
      <c r="B98" s="23" t="s">
        <v>298</v>
      </c>
      <c r="C98" s="1" t="str">
        <f t="shared" ca="1" si="28"/>
        <v/>
      </c>
      <c r="D98" s="6">
        <v>1</v>
      </c>
      <c r="E98" s="35"/>
      <c r="F98" s="23">
        <f t="shared" si="27"/>
        <v>0</v>
      </c>
      <c r="G98" s="60" t="b">
        <f t="shared" si="29"/>
        <v>1</v>
      </c>
      <c r="M98" s="4">
        <f t="shared" si="37"/>
        <v>0</v>
      </c>
      <c r="N98" s="4">
        <f t="shared" ref="N98:W118" si="40">IF($D98=1,0,ROUND($E98/12,0))</f>
        <v>0</v>
      </c>
      <c r="O98" s="4">
        <f t="shared" si="40"/>
        <v>0</v>
      </c>
      <c r="P98" s="4">
        <f t="shared" si="40"/>
        <v>0</v>
      </c>
      <c r="Q98" s="4">
        <f t="shared" si="40"/>
        <v>0</v>
      </c>
      <c r="R98" s="4">
        <f t="shared" si="40"/>
        <v>0</v>
      </c>
      <c r="S98" s="4">
        <f t="shared" si="40"/>
        <v>0</v>
      </c>
      <c r="T98" s="4">
        <f t="shared" si="40"/>
        <v>0</v>
      </c>
      <c r="U98" s="4">
        <f t="shared" si="40"/>
        <v>0</v>
      </c>
      <c r="V98" s="4">
        <f t="shared" si="40"/>
        <v>0</v>
      </c>
      <c r="W98" s="4">
        <f t="shared" si="40"/>
        <v>0</v>
      </c>
      <c r="X98" s="4">
        <f t="shared" si="26"/>
        <v>0</v>
      </c>
      <c r="Y98" s="1">
        <f t="shared" si="32"/>
        <v>0</v>
      </c>
      <c r="Z98" s="1" t="str">
        <f t="shared" ca="1" si="33"/>
        <v>School number not found</v>
      </c>
      <c r="AA98" s="61">
        <f t="shared" si="38"/>
        <v>0</v>
      </c>
      <c r="AB98" s="1" t="e">
        <f t="shared" ca="1" si="34"/>
        <v>#VALUE!</v>
      </c>
      <c r="AC98" s="62" t="e">
        <f t="shared" si="35"/>
        <v>#DIV/0!</v>
      </c>
      <c r="AI98" s="1" t="e">
        <f>VALUE(MID(#REF!,1,1))</f>
        <v>#REF!</v>
      </c>
    </row>
    <row r="99" spans="1:35" x14ac:dyDescent="0.2">
      <c r="A99" s="1" t="s">
        <v>542</v>
      </c>
      <c r="B99" s="23" t="s">
        <v>100</v>
      </c>
      <c r="C99" s="1" t="str">
        <f t="shared" ca="1" si="28"/>
        <v/>
      </c>
      <c r="D99" s="6">
        <v>1</v>
      </c>
      <c r="E99" s="35"/>
      <c r="F99" s="23">
        <f t="shared" si="27"/>
        <v>0</v>
      </c>
      <c r="G99" s="60" t="b">
        <f t="shared" si="29"/>
        <v>1</v>
      </c>
      <c r="M99" s="4">
        <f t="shared" si="37"/>
        <v>0</v>
      </c>
      <c r="N99" s="4">
        <f t="shared" si="40"/>
        <v>0</v>
      </c>
      <c r="O99" s="4">
        <f t="shared" si="40"/>
        <v>0</v>
      </c>
      <c r="P99" s="4">
        <f t="shared" si="40"/>
        <v>0</v>
      </c>
      <c r="Q99" s="4">
        <f t="shared" si="40"/>
        <v>0</v>
      </c>
      <c r="R99" s="4">
        <f t="shared" si="40"/>
        <v>0</v>
      </c>
      <c r="S99" s="4">
        <f t="shared" si="40"/>
        <v>0</v>
      </c>
      <c r="T99" s="4">
        <f t="shared" si="40"/>
        <v>0</v>
      </c>
      <c r="U99" s="4">
        <f t="shared" si="40"/>
        <v>0</v>
      </c>
      <c r="V99" s="4">
        <f t="shared" si="40"/>
        <v>0</v>
      </c>
      <c r="W99" s="4">
        <f t="shared" si="40"/>
        <v>0</v>
      </c>
      <c r="X99" s="4">
        <f t="shared" si="26"/>
        <v>0</v>
      </c>
      <c r="Y99" s="1">
        <f t="shared" si="32"/>
        <v>0</v>
      </c>
      <c r="Z99" s="1" t="str">
        <f t="shared" ca="1" si="33"/>
        <v>School number not found</v>
      </c>
      <c r="AA99" s="61">
        <f t="shared" si="38"/>
        <v>0</v>
      </c>
      <c r="AB99" s="1" t="e">
        <f t="shared" ca="1" si="34"/>
        <v>#VALUE!</v>
      </c>
      <c r="AC99" s="62" t="e">
        <f t="shared" si="35"/>
        <v>#DIV/0!</v>
      </c>
      <c r="AI99" s="1" t="e">
        <f>VALUE(MID(#REF!,1,1))</f>
        <v>#REF!</v>
      </c>
    </row>
    <row r="100" spans="1:35" x14ac:dyDescent="0.2">
      <c r="A100" s="97" t="s">
        <v>596</v>
      </c>
      <c r="B100" s="23">
        <v>3510</v>
      </c>
      <c r="C100" s="1" t="str">
        <f t="shared" ca="1" si="28"/>
        <v/>
      </c>
      <c r="D100" s="6">
        <v>1</v>
      </c>
      <c r="E100" s="35"/>
      <c r="F100" s="23">
        <f t="shared" si="27"/>
        <v>0</v>
      </c>
      <c r="G100" s="60" t="b">
        <f t="shared" si="29"/>
        <v>1</v>
      </c>
      <c r="M100" s="4">
        <f>IF(D100=1,E100,ROUND($E100/12,0))</f>
        <v>0</v>
      </c>
      <c r="N100" s="4">
        <f t="shared" si="40"/>
        <v>0</v>
      </c>
      <c r="O100" s="4">
        <f t="shared" si="40"/>
        <v>0</v>
      </c>
      <c r="P100" s="4">
        <f t="shared" si="40"/>
        <v>0</v>
      </c>
      <c r="Q100" s="4">
        <f t="shared" si="40"/>
        <v>0</v>
      </c>
      <c r="R100" s="4">
        <f t="shared" si="40"/>
        <v>0</v>
      </c>
      <c r="S100" s="4">
        <f t="shared" si="40"/>
        <v>0</v>
      </c>
      <c r="T100" s="4">
        <f t="shared" si="40"/>
        <v>0</v>
      </c>
      <c r="U100" s="4">
        <f t="shared" si="40"/>
        <v>0</v>
      </c>
      <c r="V100" s="4">
        <f t="shared" si="40"/>
        <v>0</v>
      </c>
      <c r="W100" s="4">
        <f t="shared" si="40"/>
        <v>0</v>
      </c>
      <c r="X100" s="4">
        <f>E100-SUM(M100:W100)</f>
        <v>0</v>
      </c>
      <c r="Y100" s="1">
        <f>SUM(M100:X100)</f>
        <v>0</v>
      </c>
      <c r="Z100" s="1" t="str">
        <f t="shared" ca="1" si="33"/>
        <v>School number not found</v>
      </c>
      <c r="AA100" s="61">
        <f t="shared" si="38"/>
        <v>0</v>
      </c>
      <c r="AB100" s="1" t="e">
        <f t="shared" ca="1" si="34"/>
        <v>#VALUE!</v>
      </c>
      <c r="AC100" s="62" t="e">
        <f t="shared" si="35"/>
        <v>#DIV/0!</v>
      </c>
    </row>
    <row r="101" spans="1:35" x14ac:dyDescent="0.2">
      <c r="A101" s="1" t="s">
        <v>581</v>
      </c>
      <c r="B101" s="23">
        <v>3511</v>
      </c>
      <c r="C101" s="1" t="str">
        <f t="shared" ca="1" si="28"/>
        <v/>
      </c>
      <c r="D101" s="6">
        <v>1</v>
      </c>
      <c r="E101" s="35"/>
      <c r="F101" s="23">
        <f t="shared" si="27"/>
        <v>0</v>
      </c>
      <c r="G101" s="60" t="b">
        <f t="shared" si="29"/>
        <v>1</v>
      </c>
      <c r="M101" s="4">
        <f>IF(D101=1,E101,ROUND($E101/12,0))</f>
        <v>0</v>
      </c>
      <c r="N101" s="4">
        <f t="shared" si="40"/>
        <v>0</v>
      </c>
      <c r="O101" s="4">
        <f t="shared" si="40"/>
        <v>0</v>
      </c>
      <c r="P101" s="4">
        <f t="shared" si="40"/>
        <v>0</v>
      </c>
      <c r="Q101" s="4">
        <f t="shared" si="40"/>
        <v>0</v>
      </c>
      <c r="R101" s="4">
        <f t="shared" si="40"/>
        <v>0</v>
      </c>
      <c r="S101" s="4">
        <f t="shared" si="40"/>
        <v>0</v>
      </c>
      <c r="T101" s="4">
        <f t="shared" si="40"/>
        <v>0</v>
      </c>
      <c r="U101" s="4">
        <f t="shared" si="40"/>
        <v>0</v>
      </c>
      <c r="V101" s="4">
        <f t="shared" si="40"/>
        <v>0</v>
      </c>
      <c r="W101" s="4">
        <f t="shared" si="40"/>
        <v>0</v>
      </c>
      <c r="X101" s="4">
        <f>E101-SUM(M101:W101)</f>
        <v>0</v>
      </c>
      <c r="Y101" s="1">
        <f>SUM(M101:X101)</f>
        <v>0</v>
      </c>
      <c r="Z101" s="1" t="str">
        <f t="shared" ca="1" si="33"/>
        <v>School number not found</v>
      </c>
      <c r="AA101" s="61">
        <f t="shared" si="38"/>
        <v>0</v>
      </c>
      <c r="AB101" s="1" t="e">
        <f t="shared" ca="1" si="34"/>
        <v>#VALUE!</v>
      </c>
      <c r="AC101" s="62" t="e">
        <f t="shared" si="35"/>
        <v>#DIV/0!</v>
      </c>
    </row>
    <row r="102" spans="1:35" x14ac:dyDescent="0.2">
      <c r="A102" s="1" t="s">
        <v>543</v>
      </c>
      <c r="B102" s="23">
        <v>3575</v>
      </c>
      <c r="C102" s="1" t="str">
        <f t="shared" ca="1" si="28"/>
        <v/>
      </c>
      <c r="D102" s="6">
        <v>1</v>
      </c>
      <c r="E102" s="35"/>
      <c r="F102" s="23">
        <f t="shared" si="27"/>
        <v>0</v>
      </c>
      <c r="G102" s="60" t="b">
        <f t="shared" si="29"/>
        <v>1</v>
      </c>
      <c r="M102" s="4">
        <f t="shared" si="37"/>
        <v>0</v>
      </c>
      <c r="N102" s="4">
        <f t="shared" si="40"/>
        <v>0</v>
      </c>
      <c r="O102" s="4">
        <f t="shared" si="40"/>
        <v>0</v>
      </c>
      <c r="P102" s="4">
        <f t="shared" si="40"/>
        <v>0</v>
      </c>
      <c r="Q102" s="4">
        <f t="shared" si="40"/>
        <v>0</v>
      </c>
      <c r="R102" s="4">
        <f t="shared" si="40"/>
        <v>0</v>
      </c>
      <c r="S102" s="4">
        <f t="shared" si="40"/>
        <v>0</v>
      </c>
      <c r="T102" s="4">
        <f t="shared" si="40"/>
        <v>0</v>
      </c>
      <c r="U102" s="4">
        <f t="shared" si="40"/>
        <v>0</v>
      </c>
      <c r="V102" s="4">
        <f t="shared" si="40"/>
        <v>0</v>
      </c>
      <c r="W102" s="4">
        <f t="shared" si="40"/>
        <v>0</v>
      </c>
      <c r="X102" s="4">
        <f t="shared" si="26"/>
        <v>0</v>
      </c>
      <c r="Y102" s="1">
        <f t="shared" si="32"/>
        <v>0</v>
      </c>
      <c r="Z102" s="1" t="str">
        <f t="shared" ca="1" si="33"/>
        <v>School number not found</v>
      </c>
      <c r="AA102" s="61">
        <f t="shared" si="38"/>
        <v>0</v>
      </c>
      <c r="AB102" s="1" t="e">
        <f t="shared" ca="1" si="34"/>
        <v>#VALUE!</v>
      </c>
      <c r="AC102" s="62" t="e">
        <f t="shared" si="35"/>
        <v>#DIV/0!</v>
      </c>
      <c r="AI102" s="1" t="e">
        <f>VALUE(MID(#REF!,1,1))</f>
        <v>#REF!</v>
      </c>
    </row>
    <row r="103" spans="1:35" x14ac:dyDescent="0.2">
      <c r="A103" s="1" t="s">
        <v>544</v>
      </c>
      <c r="B103" s="23">
        <v>3576</v>
      </c>
      <c r="C103" s="1" t="str">
        <f t="shared" ca="1" si="28"/>
        <v/>
      </c>
      <c r="D103" s="6">
        <v>1</v>
      </c>
      <c r="E103" s="35"/>
      <c r="F103" s="23">
        <f t="shared" si="27"/>
        <v>0</v>
      </c>
      <c r="G103" s="60" t="b">
        <f t="shared" si="29"/>
        <v>1</v>
      </c>
      <c r="M103" s="4">
        <f t="shared" si="37"/>
        <v>0</v>
      </c>
      <c r="N103" s="4">
        <f t="shared" si="40"/>
        <v>0</v>
      </c>
      <c r="O103" s="4">
        <f t="shared" si="40"/>
        <v>0</v>
      </c>
      <c r="P103" s="4">
        <f t="shared" si="40"/>
        <v>0</v>
      </c>
      <c r="Q103" s="4">
        <f t="shared" si="40"/>
        <v>0</v>
      </c>
      <c r="R103" s="4">
        <f t="shared" si="40"/>
        <v>0</v>
      </c>
      <c r="S103" s="4">
        <f t="shared" si="40"/>
        <v>0</v>
      </c>
      <c r="T103" s="4">
        <f t="shared" si="40"/>
        <v>0</v>
      </c>
      <c r="U103" s="4">
        <f t="shared" si="40"/>
        <v>0</v>
      </c>
      <c r="V103" s="4">
        <f t="shared" si="40"/>
        <v>0</v>
      </c>
      <c r="W103" s="4">
        <f t="shared" si="40"/>
        <v>0</v>
      </c>
      <c r="X103" s="4">
        <f t="shared" si="26"/>
        <v>0</v>
      </c>
      <c r="Y103" s="1">
        <f t="shared" si="32"/>
        <v>0</v>
      </c>
      <c r="Z103" s="1" t="str">
        <f t="shared" ca="1" si="33"/>
        <v>School number not found</v>
      </c>
      <c r="AA103" s="61">
        <f t="shared" si="38"/>
        <v>0</v>
      </c>
      <c r="AB103" s="1" t="e">
        <f t="shared" ca="1" si="34"/>
        <v>#VALUE!</v>
      </c>
      <c r="AC103" s="62" t="e">
        <f t="shared" si="35"/>
        <v>#DIV/0!</v>
      </c>
      <c r="AI103" s="1" t="e">
        <f>VALUE(MID(#REF!,1,1))</f>
        <v>#REF!</v>
      </c>
    </row>
    <row r="104" spans="1:35" x14ac:dyDescent="0.2">
      <c r="A104" s="1" t="s">
        <v>545</v>
      </c>
      <c r="B104" s="23">
        <v>3600</v>
      </c>
      <c r="C104" s="1" t="str">
        <f t="shared" ca="1" si="28"/>
        <v/>
      </c>
      <c r="D104" s="6">
        <v>1</v>
      </c>
      <c r="E104" s="35"/>
      <c r="F104" s="23">
        <f t="shared" si="27"/>
        <v>0</v>
      </c>
      <c r="G104" s="60" t="b">
        <f t="shared" si="29"/>
        <v>1</v>
      </c>
      <c r="M104" s="4">
        <f t="shared" si="37"/>
        <v>0</v>
      </c>
      <c r="N104" s="4">
        <f t="shared" si="40"/>
        <v>0</v>
      </c>
      <c r="O104" s="4">
        <f t="shared" si="40"/>
        <v>0</v>
      </c>
      <c r="P104" s="4">
        <f t="shared" si="40"/>
        <v>0</v>
      </c>
      <c r="Q104" s="4">
        <f t="shared" si="40"/>
        <v>0</v>
      </c>
      <c r="R104" s="4">
        <f t="shared" si="40"/>
        <v>0</v>
      </c>
      <c r="S104" s="4">
        <f t="shared" si="40"/>
        <v>0</v>
      </c>
      <c r="T104" s="4">
        <f t="shared" si="40"/>
        <v>0</v>
      </c>
      <c r="U104" s="4">
        <f t="shared" si="40"/>
        <v>0</v>
      </c>
      <c r="V104" s="4">
        <f t="shared" si="40"/>
        <v>0</v>
      </c>
      <c r="W104" s="4">
        <f t="shared" si="40"/>
        <v>0</v>
      </c>
      <c r="X104" s="4">
        <f t="shared" si="26"/>
        <v>0</v>
      </c>
      <c r="Y104" s="1">
        <f t="shared" si="32"/>
        <v>0</v>
      </c>
      <c r="Z104" s="1" t="str">
        <f t="shared" ca="1" si="33"/>
        <v>School number not found</v>
      </c>
      <c r="AA104" s="61">
        <f t="shared" si="38"/>
        <v>0</v>
      </c>
      <c r="AB104" s="1" t="e">
        <f t="shared" ca="1" si="34"/>
        <v>#VALUE!</v>
      </c>
      <c r="AC104" s="62" t="e">
        <f t="shared" si="35"/>
        <v>#DIV/0!</v>
      </c>
    </row>
    <row r="105" spans="1:35" x14ac:dyDescent="0.2">
      <c r="A105" s="178" t="s">
        <v>812</v>
      </c>
      <c r="B105" s="23">
        <v>3710</v>
      </c>
      <c r="C105" s="1" t="str">
        <f t="shared" ca="1" si="28"/>
        <v/>
      </c>
      <c r="D105" s="6">
        <v>1</v>
      </c>
      <c r="E105" s="35"/>
      <c r="F105" s="23">
        <f t="shared" si="27"/>
        <v>0</v>
      </c>
      <c r="G105" s="60" t="b">
        <f t="shared" si="29"/>
        <v>1</v>
      </c>
      <c r="H105" s="1" t="s">
        <v>848</v>
      </c>
      <c r="M105" s="4">
        <f t="shared" si="37"/>
        <v>0</v>
      </c>
      <c r="N105" s="4">
        <f t="shared" si="40"/>
        <v>0</v>
      </c>
      <c r="O105" s="4">
        <f t="shared" si="40"/>
        <v>0</v>
      </c>
      <c r="P105" s="4">
        <f t="shared" si="40"/>
        <v>0</v>
      </c>
      <c r="Q105" s="4">
        <f t="shared" si="40"/>
        <v>0</v>
      </c>
      <c r="R105" s="4">
        <f t="shared" si="40"/>
        <v>0</v>
      </c>
      <c r="S105" s="4">
        <f t="shared" si="40"/>
        <v>0</v>
      </c>
      <c r="T105" s="4">
        <f t="shared" si="40"/>
        <v>0</v>
      </c>
      <c r="U105" s="4">
        <f t="shared" si="40"/>
        <v>0</v>
      </c>
      <c r="V105" s="4">
        <f t="shared" si="40"/>
        <v>0</v>
      </c>
      <c r="W105" s="4">
        <f t="shared" si="40"/>
        <v>0</v>
      </c>
      <c r="X105" s="4">
        <f t="shared" si="26"/>
        <v>0</v>
      </c>
      <c r="Y105" s="1">
        <f t="shared" si="32"/>
        <v>0</v>
      </c>
      <c r="Z105" s="1" t="str">
        <f t="shared" ca="1" si="33"/>
        <v>School number not found</v>
      </c>
      <c r="AA105" s="61">
        <f t="shared" si="38"/>
        <v>0</v>
      </c>
      <c r="AB105" s="1" t="e">
        <f t="shared" ca="1" si="34"/>
        <v>#VALUE!</v>
      </c>
      <c r="AC105" s="62" t="e">
        <f t="shared" si="35"/>
        <v>#DIV/0!</v>
      </c>
    </row>
    <row r="106" spans="1:35" x14ac:dyDescent="0.2">
      <c r="A106" s="1" t="s">
        <v>546</v>
      </c>
      <c r="B106" s="23">
        <v>3720</v>
      </c>
      <c r="C106" s="1" t="str">
        <f t="shared" ca="1" si="28"/>
        <v/>
      </c>
      <c r="D106" s="6">
        <v>1</v>
      </c>
      <c r="E106" s="35"/>
      <c r="F106" s="23">
        <f t="shared" si="27"/>
        <v>0</v>
      </c>
      <c r="G106" s="60" t="b">
        <f>F106=E106</f>
        <v>1</v>
      </c>
      <c r="M106" s="4">
        <f t="shared" si="37"/>
        <v>0</v>
      </c>
      <c r="N106" s="4">
        <f t="shared" si="40"/>
        <v>0</v>
      </c>
      <c r="O106" s="4">
        <f t="shared" si="40"/>
        <v>0</v>
      </c>
      <c r="P106" s="4">
        <f t="shared" si="40"/>
        <v>0</v>
      </c>
      <c r="Q106" s="4">
        <f t="shared" si="40"/>
        <v>0</v>
      </c>
      <c r="R106" s="4">
        <f t="shared" si="40"/>
        <v>0</v>
      </c>
      <c r="S106" s="4">
        <f t="shared" si="40"/>
        <v>0</v>
      </c>
      <c r="T106" s="4">
        <f t="shared" si="40"/>
        <v>0</v>
      </c>
      <c r="U106" s="4">
        <f t="shared" si="40"/>
        <v>0</v>
      </c>
      <c r="V106" s="4">
        <f t="shared" si="40"/>
        <v>0</v>
      </c>
      <c r="W106" s="4">
        <f t="shared" si="40"/>
        <v>0</v>
      </c>
      <c r="X106" s="4">
        <f t="shared" si="26"/>
        <v>0</v>
      </c>
      <c r="Y106" s="1">
        <f t="shared" si="32"/>
        <v>0</v>
      </c>
      <c r="Z106" s="1" t="str">
        <f t="shared" ca="1" si="33"/>
        <v>School number not found</v>
      </c>
      <c r="AA106" s="61">
        <f t="shared" si="38"/>
        <v>0</v>
      </c>
      <c r="AB106" s="1" t="e">
        <f t="shared" ca="1" si="34"/>
        <v>#VALUE!</v>
      </c>
      <c r="AC106" s="62" t="e">
        <f t="shared" si="35"/>
        <v>#DIV/0!</v>
      </c>
      <c r="AI106" s="1" t="e">
        <f>VALUE(MID(#REF!,1,1))</f>
        <v>#REF!</v>
      </c>
    </row>
    <row r="107" spans="1:35" x14ac:dyDescent="0.2">
      <c r="A107" s="1" t="s">
        <v>547</v>
      </c>
      <c r="B107" s="23" t="s">
        <v>101</v>
      </c>
      <c r="C107" s="1" t="str">
        <f t="shared" ca="1" si="28"/>
        <v/>
      </c>
      <c r="D107" s="6">
        <v>1</v>
      </c>
      <c r="E107" s="35"/>
      <c r="F107" s="23">
        <f t="shared" si="27"/>
        <v>0</v>
      </c>
      <c r="G107" s="60" t="b">
        <f t="shared" si="29"/>
        <v>1</v>
      </c>
      <c r="M107" s="4">
        <f t="shared" si="37"/>
        <v>0</v>
      </c>
      <c r="N107" s="4">
        <f t="shared" si="40"/>
        <v>0</v>
      </c>
      <c r="O107" s="4">
        <f t="shared" si="40"/>
        <v>0</v>
      </c>
      <c r="P107" s="4">
        <f t="shared" si="40"/>
        <v>0</v>
      </c>
      <c r="Q107" s="4">
        <f t="shared" si="40"/>
        <v>0</v>
      </c>
      <c r="R107" s="4">
        <f t="shared" si="40"/>
        <v>0</v>
      </c>
      <c r="S107" s="4">
        <f t="shared" si="40"/>
        <v>0</v>
      </c>
      <c r="T107" s="4">
        <f t="shared" si="40"/>
        <v>0</v>
      </c>
      <c r="U107" s="4">
        <f t="shared" si="40"/>
        <v>0</v>
      </c>
      <c r="V107" s="4">
        <f t="shared" si="40"/>
        <v>0</v>
      </c>
      <c r="W107" s="4">
        <f t="shared" si="40"/>
        <v>0</v>
      </c>
      <c r="X107" s="4">
        <f t="shared" si="26"/>
        <v>0</v>
      </c>
      <c r="Y107" s="1">
        <f t="shared" si="32"/>
        <v>0</v>
      </c>
      <c r="Z107" s="1" t="str">
        <f t="shared" ca="1" si="33"/>
        <v>School number not found</v>
      </c>
      <c r="AA107" s="61">
        <f t="shared" si="38"/>
        <v>0</v>
      </c>
      <c r="AB107" s="1" t="e">
        <f t="shared" ca="1" si="34"/>
        <v>#VALUE!</v>
      </c>
      <c r="AC107" s="62" t="e">
        <f t="shared" si="35"/>
        <v>#DIV/0!</v>
      </c>
      <c r="AI107" s="1" t="e">
        <f>VALUE(MID(#REF!,1,1))</f>
        <v>#REF!</v>
      </c>
    </row>
    <row r="108" spans="1:35" x14ac:dyDescent="0.2">
      <c r="A108" s="1" t="s">
        <v>548</v>
      </c>
      <c r="B108" s="23" t="s">
        <v>102</v>
      </c>
      <c r="C108" s="1" t="str">
        <f t="shared" ca="1" si="28"/>
        <v/>
      </c>
      <c r="D108" s="6">
        <v>1</v>
      </c>
      <c r="E108" s="35"/>
      <c r="F108" s="23">
        <f t="shared" si="27"/>
        <v>0</v>
      </c>
      <c r="G108" s="60" t="b">
        <f t="shared" si="29"/>
        <v>1</v>
      </c>
      <c r="M108" s="4">
        <f t="shared" si="37"/>
        <v>0</v>
      </c>
      <c r="N108" s="4">
        <f t="shared" si="40"/>
        <v>0</v>
      </c>
      <c r="O108" s="4">
        <f t="shared" si="40"/>
        <v>0</v>
      </c>
      <c r="P108" s="4">
        <f t="shared" si="40"/>
        <v>0</v>
      </c>
      <c r="Q108" s="4">
        <f t="shared" si="40"/>
        <v>0</v>
      </c>
      <c r="R108" s="4">
        <f t="shared" si="40"/>
        <v>0</v>
      </c>
      <c r="S108" s="4">
        <f t="shared" si="40"/>
        <v>0</v>
      </c>
      <c r="T108" s="4">
        <f t="shared" si="40"/>
        <v>0</v>
      </c>
      <c r="U108" s="4">
        <f t="shared" si="40"/>
        <v>0</v>
      </c>
      <c r="V108" s="4">
        <f t="shared" si="40"/>
        <v>0</v>
      </c>
      <c r="W108" s="4">
        <f t="shared" si="40"/>
        <v>0</v>
      </c>
      <c r="X108" s="4">
        <f t="shared" si="26"/>
        <v>0</v>
      </c>
      <c r="Y108" s="1">
        <f t="shared" si="32"/>
        <v>0</v>
      </c>
      <c r="Z108" s="1" t="str">
        <f t="shared" ca="1" si="33"/>
        <v>School number not found</v>
      </c>
      <c r="AA108" s="61">
        <f t="shared" si="38"/>
        <v>0</v>
      </c>
      <c r="AB108" s="1" t="e">
        <f t="shared" ca="1" si="34"/>
        <v>#VALUE!</v>
      </c>
      <c r="AC108" s="62" t="e">
        <f t="shared" si="35"/>
        <v>#DIV/0!</v>
      </c>
      <c r="AI108" s="1" t="e">
        <f>VALUE(MID(#REF!,1,1))</f>
        <v>#REF!</v>
      </c>
    </row>
    <row r="109" spans="1:35" x14ac:dyDescent="0.2">
      <c r="A109" s="1" t="s">
        <v>549</v>
      </c>
      <c r="B109" s="23" t="s">
        <v>103</v>
      </c>
      <c r="C109" s="1" t="str">
        <f t="shared" ca="1" si="28"/>
        <v/>
      </c>
      <c r="D109" s="6">
        <v>1</v>
      </c>
      <c r="E109" s="35"/>
      <c r="F109" s="23">
        <f t="shared" si="27"/>
        <v>0</v>
      </c>
      <c r="G109" s="60" t="b">
        <f t="shared" si="29"/>
        <v>1</v>
      </c>
      <c r="M109" s="4">
        <f t="shared" si="37"/>
        <v>0</v>
      </c>
      <c r="N109" s="4">
        <f t="shared" si="40"/>
        <v>0</v>
      </c>
      <c r="O109" s="4">
        <f t="shared" si="40"/>
        <v>0</v>
      </c>
      <c r="P109" s="4">
        <f t="shared" si="40"/>
        <v>0</v>
      </c>
      <c r="Q109" s="4">
        <f t="shared" si="40"/>
        <v>0</v>
      </c>
      <c r="R109" s="4">
        <f t="shared" si="40"/>
        <v>0</v>
      </c>
      <c r="S109" s="4">
        <f t="shared" si="40"/>
        <v>0</v>
      </c>
      <c r="T109" s="4">
        <f t="shared" si="40"/>
        <v>0</v>
      </c>
      <c r="U109" s="4">
        <f t="shared" si="40"/>
        <v>0</v>
      </c>
      <c r="V109" s="4">
        <f t="shared" si="40"/>
        <v>0</v>
      </c>
      <c r="W109" s="4">
        <f t="shared" si="40"/>
        <v>0</v>
      </c>
      <c r="X109" s="4">
        <f t="shared" si="26"/>
        <v>0</v>
      </c>
      <c r="Y109" s="1">
        <f t="shared" si="32"/>
        <v>0</v>
      </c>
      <c r="Z109" s="1" t="str">
        <f t="shared" ca="1" si="33"/>
        <v>School number not found</v>
      </c>
      <c r="AA109" s="61">
        <f t="shared" si="38"/>
        <v>0</v>
      </c>
      <c r="AB109" s="1" t="e">
        <f t="shared" ca="1" si="34"/>
        <v>#VALUE!</v>
      </c>
      <c r="AC109" s="62" t="e">
        <f t="shared" si="35"/>
        <v>#DIV/0!</v>
      </c>
      <c r="AI109" s="1" t="e">
        <f>VALUE(MID(#REF!,1,1))</f>
        <v>#REF!</v>
      </c>
    </row>
    <row r="110" spans="1:35" x14ac:dyDescent="0.2">
      <c r="A110" s="1" t="s">
        <v>550</v>
      </c>
      <c r="B110" s="23">
        <v>3725</v>
      </c>
      <c r="C110" s="1" t="str">
        <f t="shared" ca="1" si="28"/>
        <v/>
      </c>
      <c r="D110" s="6">
        <v>1</v>
      </c>
      <c r="E110" s="35"/>
      <c r="F110" s="23">
        <f t="shared" si="27"/>
        <v>0</v>
      </c>
      <c r="G110" s="60" t="b">
        <f t="shared" si="29"/>
        <v>1</v>
      </c>
      <c r="M110" s="4">
        <f t="shared" si="37"/>
        <v>0</v>
      </c>
      <c r="N110" s="4">
        <f t="shared" si="40"/>
        <v>0</v>
      </c>
      <c r="O110" s="4">
        <f t="shared" si="40"/>
        <v>0</v>
      </c>
      <c r="P110" s="4">
        <f t="shared" si="40"/>
        <v>0</v>
      </c>
      <c r="Q110" s="4">
        <f t="shared" si="40"/>
        <v>0</v>
      </c>
      <c r="R110" s="4">
        <f t="shared" si="40"/>
        <v>0</v>
      </c>
      <c r="S110" s="4">
        <f t="shared" si="40"/>
        <v>0</v>
      </c>
      <c r="T110" s="4">
        <f t="shared" si="40"/>
        <v>0</v>
      </c>
      <c r="U110" s="4">
        <f t="shared" si="40"/>
        <v>0</v>
      </c>
      <c r="V110" s="4">
        <f t="shared" si="40"/>
        <v>0</v>
      </c>
      <c r="W110" s="4">
        <f t="shared" si="40"/>
        <v>0</v>
      </c>
      <c r="X110" s="4">
        <f t="shared" si="26"/>
        <v>0</v>
      </c>
      <c r="Y110" s="1">
        <f t="shared" si="32"/>
        <v>0</v>
      </c>
      <c r="Z110" s="1" t="str">
        <f t="shared" ca="1" si="33"/>
        <v>School number not found</v>
      </c>
      <c r="AA110" s="61">
        <f t="shared" si="38"/>
        <v>0</v>
      </c>
      <c r="AB110" s="1" t="e">
        <f t="shared" ca="1" si="34"/>
        <v>#VALUE!</v>
      </c>
      <c r="AC110" s="62" t="e">
        <f t="shared" si="35"/>
        <v>#DIV/0!</v>
      </c>
      <c r="AI110" s="1" t="e">
        <f>VALUE(MID(#REF!,1,1))</f>
        <v>#REF!</v>
      </c>
    </row>
    <row r="111" spans="1:35" x14ac:dyDescent="0.2">
      <c r="A111" s="1" t="s">
        <v>644</v>
      </c>
      <c r="B111" s="23">
        <v>3726</v>
      </c>
      <c r="C111" s="1" t="str">
        <f t="shared" ca="1" si="28"/>
        <v/>
      </c>
      <c r="D111" s="6">
        <v>1</v>
      </c>
      <c r="E111" s="35"/>
      <c r="F111" s="23">
        <f t="shared" si="27"/>
        <v>0</v>
      </c>
      <c r="G111" s="60" t="b">
        <f t="shared" si="29"/>
        <v>1</v>
      </c>
      <c r="H111" s="1" t="s">
        <v>848</v>
      </c>
      <c r="M111" s="4">
        <f t="shared" si="37"/>
        <v>0</v>
      </c>
      <c r="N111" s="4">
        <f t="shared" si="40"/>
        <v>0</v>
      </c>
      <c r="O111" s="4">
        <f t="shared" si="40"/>
        <v>0</v>
      </c>
      <c r="P111" s="4">
        <f t="shared" si="40"/>
        <v>0</v>
      </c>
      <c r="Q111" s="4">
        <f t="shared" si="40"/>
        <v>0</v>
      </c>
      <c r="R111" s="4">
        <f t="shared" si="40"/>
        <v>0</v>
      </c>
      <c r="S111" s="4">
        <f t="shared" si="40"/>
        <v>0</v>
      </c>
      <c r="T111" s="4">
        <f t="shared" si="40"/>
        <v>0</v>
      </c>
      <c r="U111" s="4">
        <f t="shared" si="40"/>
        <v>0</v>
      </c>
      <c r="V111" s="4">
        <f t="shared" ref="V111:W114" si="41">IF($D111=1,0,ROUND($E111/12,0))</f>
        <v>0</v>
      </c>
      <c r="W111" s="4">
        <f t="shared" si="41"/>
        <v>0</v>
      </c>
      <c r="X111" s="4">
        <f t="shared" si="26"/>
        <v>0</v>
      </c>
      <c r="Y111" s="1">
        <f t="shared" si="32"/>
        <v>0</v>
      </c>
      <c r="Z111" s="1" t="str">
        <f t="shared" ca="1" si="33"/>
        <v>School number not found</v>
      </c>
      <c r="AA111" s="61">
        <f t="shared" si="38"/>
        <v>0</v>
      </c>
      <c r="AB111" s="1" t="e">
        <f t="shared" ca="1" si="34"/>
        <v>#VALUE!</v>
      </c>
      <c r="AC111" s="62" t="e">
        <f t="shared" si="35"/>
        <v>#DIV/0!</v>
      </c>
    </row>
    <row r="112" spans="1:35" x14ac:dyDescent="0.2">
      <c r="A112" s="1" t="s">
        <v>645</v>
      </c>
      <c r="B112" s="23">
        <v>3790</v>
      </c>
      <c r="C112" s="1" t="str">
        <f t="shared" ca="1" si="28"/>
        <v/>
      </c>
      <c r="D112" s="6">
        <v>1</v>
      </c>
      <c r="E112" s="35"/>
      <c r="F112" s="23">
        <f t="shared" si="27"/>
        <v>0</v>
      </c>
      <c r="G112" s="60" t="b">
        <f t="shared" si="29"/>
        <v>1</v>
      </c>
      <c r="M112" s="4">
        <f t="shared" si="37"/>
        <v>0</v>
      </c>
      <c r="N112" s="4">
        <f t="shared" si="40"/>
        <v>0</v>
      </c>
      <c r="O112" s="4">
        <f t="shared" si="40"/>
        <v>0</v>
      </c>
      <c r="P112" s="4">
        <f t="shared" si="40"/>
        <v>0</v>
      </c>
      <c r="Q112" s="4">
        <f t="shared" si="40"/>
        <v>0</v>
      </c>
      <c r="R112" s="4">
        <f t="shared" si="40"/>
        <v>0</v>
      </c>
      <c r="S112" s="4">
        <f t="shared" si="40"/>
        <v>0</v>
      </c>
      <c r="T112" s="4">
        <f t="shared" si="40"/>
        <v>0</v>
      </c>
      <c r="U112" s="4">
        <f>IF($D112=1,0,ROUND($E112/12,0))</f>
        <v>0</v>
      </c>
      <c r="V112" s="4">
        <f t="shared" si="41"/>
        <v>0</v>
      </c>
      <c r="W112" s="4">
        <f t="shared" si="41"/>
        <v>0</v>
      </c>
      <c r="X112" s="4">
        <f t="shared" si="26"/>
        <v>0</v>
      </c>
      <c r="Y112" s="1">
        <f t="shared" si="32"/>
        <v>0</v>
      </c>
      <c r="Z112" s="1" t="str">
        <f t="shared" ca="1" si="33"/>
        <v>School number not found</v>
      </c>
      <c r="AA112" s="61">
        <f t="shared" si="38"/>
        <v>0</v>
      </c>
      <c r="AB112" s="1" t="e">
        <f t="shared" ca="1" si="34"/>
        <v>#VALUE!</v>
      </c>
      <c r="AC112" s="62" t="e">
        <f t="shared" si="35"/>
        <v>#DIV/0!</v>
      </c>
      <c r="AI112" s="1" t="e">
        <f>VALUE(MID(#REF!,1,1))</f>
        <v>#REF!</v>
      </c>
    </row>
    <row r="113" spans="1:35" x14ac:dyDescent="0.2">
      <c r="A113" s="1" t="s">
        <v>551</v>
      </c>
      <c r="B113" s="23" t="s">
        <v>104</v>
      </c>
      <c r="C113" s="1" t="str">
        <f t="shared" ca="1" si="28"/>
        <v/>
      </c>
      <c r="D113" s="6">
        <v>1</v>
      </c>
      <c r="E113" s="35"/>
      <c r="F113" s="23">
        <f t="shared" si="27"/>
        <v>0</v>
      </c>
      <c r="G113" s="60" t="b">
        <f t="shared" si="29"/>
        <v>1</v>
      </c>
      <c r="M113" s="4">
        <f t="shared" si="37"/>
        <v>0</v>
      </c>
      <c r="N113" s="4">
        <f t="shared" si="40"/>
        <v>0</v>
      </c>
      <c r="O113" s="4">
        <f t="shared" si="40"/>
        <v>0</v>
      </c>
      <c r="P113" s="4">
        <f t="shared" si="40"/>
        <v>0</v>
      </c>
      <c r="Q113" s="4">
        <f t="shared" si="40"/>
        <v>0</v>
      </c>
      <c r="R113" s="4">
        <f t="shared" si="40"/>
        <v>0</v>
      </c>
      <c r="S113" s="4">
        <f t="shared" si="40"/>
        <v>0</v>
      </c>
      <c r="T113" s="4">
        <f t="shared" si="40"/>
        <v>0</v>
      </c>
      <c r="U113" s="4">
        <f>IF($D113=1,0,ROUND($E113/12,0))</f>
        <v>0</v>
      </c>
      <c r="V113" s="4">
        <f t="shared" si="41"/>
        <v>0</v>
      </c>
      <c r="W113" s="4">
        <f t="shared" si="41"/>
        <v>0</v>
      </c>
      <c r="X113" s="4">
        <f t="shared" si="26"/>
        <v>0</v>
      </c>
      <c r="Y113" s="1">
        <f t="shared" si="32"/>
        <v>0</v>
      </c>
      <c r="Z113" s="1" t="str">
        <f t="shared" ca="1" si="33"/>
        <v>School number not found</v>
      </c>
      <c r="AA113" s="61">
        <f t="shared" si="38"/>
        <v>0</v>
      </c>
      <c r="AB113" s="1" t="e">
        <f t="shared" ca="1" si="34"/>
        <v>#VALUE!</v>
      </c>
      <c r="AC113" s="62" t="e">
        <f t="shared" si="35"/>
        <v>#DIV/0!</v>
      </c>
      <c r="AI113" s="1" t="e">
        <f>VALUE(MID(#REF!,1,1))</f>
        <v>#REF!</v>
      </c>
    </row>
    <row r="114" spans="1:35" x14ac:dyDescent="0.2">
      <c r="A114" s="1" t="s">
        <v>552</v>
      </c>
      <c r="B114" s="23" t="s">
        <v>105</v>
      </c>
      <c r="C114" s="1" t="str">
        <f t="shared" ca="1" si="28"/>
        <v/>
      </c>
      <c r="D114" s="6">
        <v>1</v>
      </c>
      <c r="E114" s="35"/>
      <c r="F114" s="23">
        <f t="shared" si="27"/>
        <v>0</v>
      </c>
      <c r="G114" s="60" t="b">
        <f t="shared" si="29"/>
        <v>1</v>
      </c>
      <c r="M114" s="4">
        <f t="shared" si="37"/>
        <v>0</v>
      </c>
      <c r="N114" s="4">
        <f t="shared" si="40"/>
        <v>0</v>
      </c>
      <c r="O114" s="4">
        <f t="shared" si="40"/>
        <v>0</v>
      </c>
      <c r="P114" s="4">
        <f t="shared" si="40"/>
        <v>0</v>
      </c>
      <c r="Q114" s="4">
        <f t="shared" si="40"/>
        <v>0</v>
      </c>
      <c r="R114" s="4">
        <f t="shared" si="40"/>
        <v>0</v>
      </c>
      <c r="S114" s="4">
        <f t="shared" si="40"/>
        <v>0</v>
      </c>
      <c r="T114" s="4">
        <f t="shared" si="40"/>
        <v>0</v>
      </c>
      <c r="U114" s="4">
        <f t="shared" si="40"/>
        <v>0</v>
      </c>
      <c r="V114" s="4">
        <f t="shared" si="41"/>
        <v>0</v>
      </c>
      <c r="W114" s="4">
        <f t="shared" si="41"/>
        <v>0</v>
      </c>
      <c r="X114" s="4">
        <f t="shared" si="26"/>
        <v>0</v>
      </c>
      <c r="Y114" s="1">
        <f t="shared" si="32"/>
        <v>0</v>
      </c>
      <c r="Z114" s="1" t="str">
        <f t="shared" ca="1" si="33"/>
        <v>School number not found</v>
      </c>
      <c r="AA114" s="61">
        <f t="shared" si="38"/>
        <v>0</v>
      </c>
      <c r="AB114" s="1" t="e">
        <f t="shared" ca="1" si="34"/>
        <v>#VALUE!</v>
      </c>
      <c r="AC114" s="62" t="e">
        <f t="shared" si="35"/>
        <v>#DIV/0!</v>
      </c>
      <c r="AI114" s="1" t="e">
        <f>VALUE(MID(#REF!,1,1))</f>
        <v>#REF!</v>
      </c>
    </row>
    <row r="115" spans="1:35" x14ac:dyDescent="0.2">
      <c r="A115" s="1" t="s">
        <v>553</v>
      </c>
      <c r="B115" s="23" t="s">
        <v>299</v>
      </c>
      <c r="C115" s="1" t="str">
        <f t="shared" ca="1" si="28"/>
        <v/>
      </c>
      <c r="D115" s="6">
        <v>1</v>
      </c>
      <c r="E115" s="35"/>
      <c r="F115" s="23">
        <f t="shared" si="27"/>
        <v>0</v>
      </c>
      <c r="G115" s="60" t="b">
        <f t="shared" si="29"/>
        <v>1</v>
      </c>
      <c r="M115" s="4">
        <f t="shared" si="37"/>
        <v>0</v>
      </c>
      <c r="N115" s="4">
        <f t="shared" si="40"/>
        <v>0</v>
      </c>
      <c r="O115" s="4">
        <f t="shared" si="40"/>
        <v>0</v>
      </c>
      <c r="P115" s="4">
        <f t="shared" si="40"/>
        <v>0</v>
      </c>
      <c r="Q115" s="4">
        <f t="shared" si="40"/>
        <v>0</v>
      </c>
      <c r="R115" s="4">
        <f t="shared" si="40"/>
        <v>0</v>
      </c>
      <c r="S115" s="4">
        <f t="shared" si="40"/>
        <v>0</v>
      </c>
      <c r="T115" s="4">
        <f t="shared" si="40"/>
        <v>0</v>
      </c>
      <c r="U115" s="4">
        <f t="shared" si="40"/>
        <v>0</v>
      </c>
      <c r="V115" s="4">
        <f t="shared" si="40"/>
        <v>0</v>
      </c>
      <c r="W115" s="4">
        <f t="shared" si="40"/>
        <v>0</v>
      </c>
      <c r="X115" s="4">
        <f t="shared" si="26"/>
        <v>0</v>
      </c>
      <c r="Y115" s="1">
        <f t="shared" si="32"/>
        <v>0</v>
      </c>
      <c r="Z115" s="1" t="str">
        <f t="shared" ca="1" si="33"/>
        <v>School number not found</v>
      </c>
      <c r="AA115" s="61">
        <f t="shared" si="38"/>
        <v>0</v>
      </c>
      <c r="AB115" s="1" t="e">
        <f t="shared" ca="1" si="34"/>
        <v>#VALUE!</v>
      </c>
      <c r="AC115" s="62" t="e">
        <f t="shared" si="35"/>
        <v>#DIV/0!</v>
      </c>
      <c r="AI115" s="1" t="e">
        <f>VALUE(MID(#REF!,1,1))</f>
        <v>#REF!</v>
      </c>
    </row>
    <row r="116" spans="1:35" x14ac:dyDescent="0.2">
      <c r="A116" s="97" t="s">
        <v>597</v>
      </c>
      <c r="B116" s="23">
        <v>3830</v>
      </c>
      <c r="C116" s="1" t="str">
        <f t="shared" ca="1" si="28"/>
        <v/>
      </c>
      <c r="D116" s="6">
        <v>1</v>
      </c>
      <c r="E116" s="35"/>
      <c r="F116" s="23">
        <f t="shared" si="27"/>
        <v>0</v>
      </c>
      <c r="G116" s="60" t="b">
        <f t="shared" si="29"/>
        <v>1</v>
      </c>
      <c r="M116" s="4">
        <f t="shared" si="37"/>
        <v>0</v>
      </c>
      <c r="N116" s="4">
        <f t="shared" si="40"/>
        <v>0</v>
      </c>
      <c r="O116" s="4">
        <f t="shared" si="40"/>
        <v>0</v>
      </c>
      <c r="P116" s="4">
        <f t="shared" si="40"/>
        <v>0</v>
      </c>
      <c r="Q116" s="4">
        <f t="shared" si="40"/>
        <v>0</v>
      </c>
      <c r="R116" s="4">
        <f t="shared" si="40"/>
        <v>0</v>
      </c>
      <c r="S116" s="4">
        <f t="shared" si="40"/>
        <v>0</v>
      </c>
      <c r="T116" s="4">
        <f t="shared" si="40"/>
        <v>0</v>
      </c>
      <c r="U116" s="4">
        <f t="shared" si="40"/>
        <v>0</v>
      </c>
      <c r="V116" s="4">
        <f t="shared" si="40"/>
        <v>0</v>
      </c>
      <c r="W116" s="4">
        <f t="shared" si="40"/>
        <v>0</v>
      </c>
      <c r="X116" s="4">
        <f t="shared" si="26"/>
        <v>0</v>
      </c>
      <c r="Y116" s="1">
        <f t="shared" si="32"/>
        <v>0</v>
      </c>
      <c r="Z116" s="1" t="str">
        <f t="shared" ca="1" si="33"/>
        <v>School number not found</v>
      </c>
      <c r="AA116" s="61">
        <f t="shared" si="38"/>
        <v>0</v>
      </c>
      <c r="AB116" s="1" t="e">
        <f t="shared" ca="1" si="34"/>
        <v>#VALUE!</v>
      </c>
      <c r="AC116" s="62" t="e">
        <f t="shared" si="35"/>
        <v>#DIV/0!</v>
      </c>
    </row>
    <row r="117" spans="1:35" x14ac:dyDescent="0.2">
      <c r="A117" s="1" t="s">
        <v>554</v>
      </c>
      <c r="B117" s="23" t="s">
        <v>106</v>
      </c>
      <c r="C117" s="1" t="str">
        <f t="shared" ca="1" si="28"/>
        <v/>
      </c>
      <c r="D117" s="6">
        <v>1</v>
      </c>
      <c r="E117" s="35"/>
      <c r="F117" s="23">
        <f t="shared" si="27"/>
        <v>0</v>
      </c>
      <c r="G117" s="60" t="b">
        <f t="shared" si="29"/>
        <v>1</v>
      </c>
      <c r="M117" s="4">
        <f t="shared" si="37"/>
        <v>0</v>
      </c>
      <c r="N117" s="4">
        <f t="shared" si="40"/>
        <v>0</v>
      </c>
      <c r="O117" s="4">
        <f t="shared" si="40"/>
        <v>0</v>
      </c>
      <c r="P117" s="4">
        <f t="shared" si="40"/>
        <v>0</v>
      </c>
      <c r="Q117" s="4">
        <f t="shared" si="40"/>
        <v>0</v>
      </c>
      <c r="R117" s="4">
        <f t="shared" si="40"/>
        <v>0</v>
      </c>
      <c r="S117" s="4">
        <f t="shared" si="40"/>
        <v>0</v>
      </c>
      <c r="T117" s="4">
        <f t="shared" si="40"/>
        <v>0</v>
      </c>
      <c r="U117" s="4">
        <f t="shared" si="40"/>
        <v>0</v>
      </c>
      <c r="V117" s="4">
        <f t="shared" si="40"/>
        <v>0</v>
      </c>
      <c r="W117" s="4">
        <f t="shared" si="40"/>
        <v>0</v>
      </c>
      <c r="X117" s="4">
        <f t="shared" si="26"/>
        <v>0</v>
      </c>
      <c r="Y117" s="1">
        <f t="shared" si="32"/>
        <v>0</v>
      </c>
      <c r="Z117" s="1" t="str">
        <f t="shared" ca="1" si="33"/>
        <v>School number not found</v>
      </c>
      <c r="AA117" s="61">
        <f t="shared" si="38"/>
        <v>0</v>
      </c>
      <c r="AB117" s="1" t="e">
        <f t="shared" ca="1" si="34"/>
        <v>#VALUE!</v>
      </c>
      <c r="AC117" s="62" t="e">
        <f t="shared" si="35"/>
        <v>#DIV/0!</v>
      </c>
      <c r="AI117" s="1" t="e">
        <f>VALUE(MID(#REF!,1,1))</f>
        <v>#REF!</v>
      </c>
    </row>
    <row r="118" spans="1:35" x14ac:dyDescent="0.2">
      <c r="A118" s="1" t="s">
        <v>555</v>
      </c>
      <c r="B118" s="23">
        <v>3855</v>
      </c>
      <c r="C118" s="1" t="str">
        <f t="shared" ca="1" si="28"/>
        <v/>
      </c>
      <c r="D118" s="6">
        <v>1</v>
      </c>
      <c r="E118" s="35"/>
      <c r="F118" s="23">
        <f t="shared" si="27"/>
        <v>0</v>
      </c>
      <c r="G118" s="60" t="b">
        <f t="shared" si="29"/>
        <v>1</v>
      </c>
      <c r="M118" s="4">
        <f t="shared" si="37"/>
        <v>0</v>
      </c>
      <c r="N118" s="4">
        <f t="shared" si="40"/>
        <v>0</v>
      </c>
      <c r="O118" s="4">
        <f t="shared" si="40"/>
        <v>0</v>
      </c>
      <c r="P118" s="4">
        <f t="shared" si="40"/>
        <v>0</v>
      </c>
      <c r="Q118" s="4">
        <f t="shared" si="40"/>
        <v>0</v>
      </c>
      <c r="R118" s="4">
        <f t="shared" si="40"/>
        <v>0</v>
      </c>
      <c r="S118" s="4">
        <f t="shared" si="40"/>
        <v>0</v>
      </c>
      <c r="T118" s="4">
        <f t="shared" si="40"/>
        <v>0</v>
      </c>
      <c r="U118" s="4">
        <f t="shared" si="40"/>
        <v>0</v>
      </c>
      <c r="V118" s="4">
        <f t="shared" si="40"/>
        <v>0</v>
      </c>
      <c r="W118" s="4">
        <f t="shared" si="40"/>
        <v>0</v>
      </c>
      <c r="X118" s="4">
        <f t="shared" si="26"/>
        <v>0</v>
      </c>
      <c r="Y118" s="1">
        <f t="shared" si="32"/>
        <v>0</v>
      </c>
      <c r="Z118" s="1" t="str">
        <f t="shared" ca="1" si="33"/>
        <v>School number not found</v>
      </c>
      <c r="AA118" s="61">
        <f t="shared" si="38"/>
        <v>0</v>
      </c>
      <c r="AB118" s="1" t="e">
        <f t="shared" ca="1" si="34"/>
        <v>#VALUE!</v>
      </c>
      <c r="AC118" s="62" t="e">
        <f t="shared" si="35"/>
        <v>#DIV/0!</v>
      </c>
      <c r="AI118" s="1" t="e">
        <f>VALUE(MID(#REF!,1,1))</f>
        <v>#REF!</v>
      </c>
    </row>
    <row r="119" spans="1:35" x14ac:dyDescent="0.2">
      <c r="A119" s="54" t="s">
        <v>57</v>
      </c>
      <c r="B119" s="52"/>
      <c r="C119" s="1" t="str">
        <f t="shared" ca="1" si="28"/>
        <v/>
      </c>
      <c r="D119" s="23"/>
      <c r="E119" s="6"/>
      <c r="F119" s="23">
        <f t="shared" si="27"/>
        <v>0</v>
      </c>
      <c r="Y119" s="1"/>
      <c r="AA119" s="61"/>
      <c r="AC119" s="62"/>
    </row>
    <row r="120" spans="1:35" x14ac:dyDescent="0.2">
      <c r="A120" s="97" t="s">
        <v>618</v>
      </c>
      <c r="B120" s="52">
        <v>4007</v>
      </c>
      <c r="C120" s="1" t="str">
        <f t="shared" ref="C120:C135" ca="1" si="42">IF(CostCentre="School number not found","",CostCentre&amp;B120)</f>
        <v/>
      </c>
      <c r="D120" s="6">
        <v>1</v>
      </c>
      <c r="E120" s="35"/>
      <c r="F120" s="23">
        <f t="shared" si="27"/>
        <v>0</v>
      </c>
      <c r="G120" s="60" t="b">
        <f>F120=E120</f>
        <v>1</v>
      </c>
      <c r="M120" s="4">
        <f>IF(D120=1,E120,ROUND($E120/12,0))</f>
        <v>0</v>
      </c>
      <c r="N120" s="4">
        <f t="shared" ref="N120:N131" si="43">IF($D120=1,0,ROUND($E120/12,0))</f>
        <v>0</v>
      </c>
      <c r="O120" s="4">
        <f t="shared" ref="O120:W129" si="44">IF($D120=1,0,ROUND($E120/12,0))</f>
        <v>0</v>
      </c>
      <c r="P120" s="4">
        <f t="shared" si="44"/>
        <v>0</v>
      </c>
      <c r="Q120" s="4">
        <f t="shared" si="44"/>
        <v>0</v>
      </c>
      <c r="R120" s="4">
        <f t="shared" si="44"/>
        <v>0</v>
      </c>
      <c r="S120" s="4">
        <f t="shared" si="44"/>
        <v>0</v>
      </c>
      <c r="T120" s="4">
        <f t="shared" si="44"/>
        <v>0</v>
      </c>
      <c r="U120" s="4">
        <f t="shared" si="44"/>
        <v>0</v>
      </c>
      <c r="V120" s="4">
        <f t="shared" si="44"/>
        <v>0</v>
      </c>
      <c r="W120" s="4">
        <f t="shared" si="44"/>
        <v>0</v>
      </c>
      <c r="X120" s="4">
        <f t="shared" si="26"/>
        <v>0</v>
      </c>
      <c r="Y120" s="1">
        <f>SUM(M120:X120)</f>
        <v>0</v>
      </c>
      <c r="Z120" s="1" t="str">
        <f t="shared" ca="1" si="33"/>
        <v>School number not found</v>
      </c>
      <c r="AA120" s="61">
        <f t="shared" ref="AA120:AA134" si="45">Income</f>
        <v>0</v>
      </c>
      <c r="AB120" s="1" t="e">
        <f t="shared" ref="AB120:AB134" ca="1" si="46">ROUND($E120/$Z120,2)</f>
        <v>#VALUE!</v>
      </c>
      <c r="AC120" s="62" t="e">
        <f t="shared" ref="AC120:AC134" si="47">ROUND($E120/$AA120,2)</f>
        <v>#DIV/0!</v>
      </c>
      <c r="AI120" s="1" t="e">
        <f>VALUE(MID(#REF!,1,1))</f>
        <v>#REF!</v>
      </c>
    </row>
    <row r="121" spans="1:35" x14ac:dyDescent="0.2">
      <c r="A121" s="1" t="s">
        <v>556</v>
      </c>
      <c r="B121" s="23">
        <v>4080</v>
      </c>
      <c r="C121" s="1" t="str">
        <f t="shared" ca="1" si="42"/>
        <v/>
      </c>
      <c r="D121" s="6">
        <v>1</v>
      </c>
      <c r="E121" s="35"/>
      <c r="F121" s="23">
        <f t="shared" si="27"/>
        <v>0</v>
      </c>
      <c r="G121" s="60" t="b">
        <f t="shared" si="29"/>
        <v>1</v>
      </c>
      <c r="M121" s="4">
        <f t="shared" ref="M121:M134" si="48">IF(D121=1,E121,ROUND($E121/12,0))</f>
        <v>0</v>
      </c>
      <c r="N121" s="4">
        <f t="shared" si="43"/>
        <v>0</v>
      </c>
      <c r="O121" s="4">
        <f t="shared" si="44"/>
        <v>0</v>
      </c>
      <c r="P121" s="4">
        <f t="shared" si="44"/>
        <v>0</v>
      </c>
      <c r="Q121" s="4">
        <f t="shared" si="44"/>
        <v>0</v>
      </c>
      <c r="R121" s="4">
        <f t="shared" si="44"/>
        <v>0</v>
      </c>
      <c r="S121" s="4">
        <f t="shared" si="44"/>
        <v>0</v>
      </c>
      <c r="T121" s="4">
        <f t="shared" si="44"/>
        <v>0</v>
      </c>
      <c r="U121" s="4">
        <f t="shared" si="44"/>
        <v>0</v>
      </c>
      <c r="V121" s="4">
        <f t="shared" si="44"/>
        <v>0</v>
      </c>
      <c r="W121" s="4">
        <f t="shared" si="44"/>
        <v>0</v>
      </c>
      <c r="X121" s="4">
        <f t="shared" si="26"/>
        <v>0</v>
      </c>
      <c r="Y121" s="1">
        <f t="shared" ref="Y121:Y134" si="49">SUM(M121:X121)</f>
        <v>0</v>
      </c>
      <c r="Z121" s="1" t="str">
        <f t="shared" ca="1" si="33"/>
        <v>School number not found</v>
      </c>
      <c r="AA121" s="61">
        <f t="shared" si="45"/>
        <v>0</v>
      </c>
      <c r="AB121" s="1" t="e">
        <f t="shared" ca="1" si="46"/>
        <v>#VALUE!</v>
      </c>
      <c r="AC121" s="62" t="e">
        <f t="shared" si="47"/>
        <v>#DIV/0!</v>
      </c>
      <c r="AI121" s="1" t="e">
        <f>VALUE(MID(#REF!,1,1))</f>
        <v>#REF!</v>
      </c>
    </row>
    <row r="122" spans="1:35" x14ac:dyDescent="0.2">
      <c r="A122" s="1" t="s">
        <v>619</v>
      </c>
      <c r="B122" s="23">
        <v>4350</v>
      </c>
      <c r="C122" s="1" t="str">
        <f t="shared" ca="1" si="42"/>
        <v/>
      </c>
      <c r="D122" s="6">
        <v>1</v>
      </c>
      <c r="E122" s="35"/>
      <c r="F122" s="23">
        <f t="shared" si="27"/>
        <v>0</v>
      </c>
      <c r="G122" s="60" t="b">
        <f>F122=E122</f>
        <v>1</v>
      </c>
      <c r="M122" s="4">
        <f>IF(D122=1,E122,ROUND($E122/12,0))</f>
        <v>0</v>
      </c>
      <c r="N122" s="4">
        <f t="shared" si="43"/>
        <v>0</v>
      </c>
      <c r="O122" s="4">
        <f t="shared" si="44"/>
        <v>0</v>
      </c>
      <c r="P122" s="4">
        <f t="shared" si="44"/>
        <v>0</v>
      </c>
      <c r="Q122" s="4">
        <f t="shared" si="44"/>
        <v>0</v>
      </c>
      <c r="R122" s="4">
        <f t="shared" si="44"/>
        <v>0</v>
      </c>
      <c r="S122" s="4">
        <f t="shared" si="44"/>
        <v>0</v>
      </c>
      <c r="T122" s="4">
        <f t="shared" si="44"/>
        <v>0</v>
      </c>
      <c r="U122" s="4">
        <f t="shared" si="44"/>
        <v>0</v>
      </c>
      <c r="V122" s="4">
        <f t="shared" si="44"/>
        <v>0</v>
      </c>
      <c r="W122" s="4">
        <f t="shared" si="44"/>
        <v>0</v>
      </c>
      <c r="X122" s="4">
        <f t="shared" si="26"/>
        <v>0</v>
      </c>
      <c r="Y122" s="1">
        <f>SUM(M122:X122)</f>
        <v>0</v>
      </c>
      <c r="Z122" s="1" t="str">
        <f t="shared" ca="1" si="33"/>
        <v>School number not found</v>
      </c>
      <c r="AA122" s="61">
        <f t="shared" si="45"/>
        <v>0</v>
      </c>
      <c r="AB122" s="1" t="e">
        <f t="shared" ca="1" si="46"/>
        <v>#VALUE!</v>
      </c>
      <c r="AC122" s="62" t="e">
        <f t="shared" si="47"/>
        <v>#DIV/0!</v>
      </c>
      <c r="AI122" s="1" t="e">
        <f>VALUE(MID(#REF!,1,1))</f>
        <v>#REF!</v>
      </c>
    </row>
    <row r="123" spans="1:35" x14ac:dyDescent="0.2">
      <c r="A123" s="1" t="s">
        <v>620</v>
      </c>
      <c r="B123" s="23" t="s">
        <v>107</v>
      </c>
      <c r="C123" s="1" t="str">
        <f t="shared" ca="1" si="42"/>
        <v/>
      </c>
      <c r="D123" s="6">
        <v>1</v>
      </c>
      <c r="E123" s="35"/>
      <c r="F123" s="23">
        <f t="shared" si="27"/>
        <v>0</v>
      </c>
      <c r="G123" s="60" t="b">
        <f t="shared" si="29"/>
        <v>1</v>
      </c>
      <c r="M123" s="4">
        <f t="shared" si="48"/>
        <v>0</v>
      </c>
      <c r="N123" s="4">
        <f t="shared" si="43"/>
        <v>0</v>
      </c>
      <c r="O123" s="4">
        <f t="shared" si="44"/>
        <v>0</v>
      </c>
      <c r="P123" s="4">
        <f t="shared" si="44"/>
        <v>0</v>
      </c>
      <c r="Q123" s="4">
        <f t="shared" si="44"/>
        <v>0</v>
      </c>
      <c r="R123" s="4">
        <f t="shared" si="44"/>
        <v>0</v>
      </c>
      <c r="S123" s="4">
        <f t="shared" si="44"/>
        <v>0</v>
      </c>
      <c r="T123" s="4">
        <f t="shared" si="44"/>
        <v>0</v>
      </c>
      <c r="U123" s="4">
        <f t="shared" si="44"/>
        <v>0</v>
      </c>
      <c r="V123" s="4">
        <f t="shared" si="44"/>
        <v>0</v>
      </c>
      <c r="W123" s="4">
        <f t="shared" si="44"/>
        <v>0</v>
      </c>
      <c r="X123" s="4">
        <f t="shared" si="26"/>
        <v>0</v>
      </c>
      <c r="Y123" s="1">
        <f t="shared" si="49"/>
        <v>0</v>
      </c>
      <c r="Z123" s="1" t="str">
        <f t="shared" ca="1" si="33"/>
        <v>School number not found</v>
      </c>
      <c r="AA123" s="61">
        <f t="shared" si="45"/>
        <v>0</v>
      </c>
      <c r="AB123" s="1" t="e">
        <f t="shared" ca="1" si="46"/>
        <v>#VALUE!</v>
      </c>
      <c r="AC123" s="62" t="e">
        <f t="shared" si="47"/>
        <v>#DIV/0!</v>
      </c>
      <c r="AI123" s="1" t="e">
        <f>VALUE(MID(#REF!,1,1))</f>
        <v>#REF!</v>
      </c>
    </row>
    <row r="124" spans="1:35" x14ac:dyDescent="0.2">
      <c r="A124" s="1" t="s">
        <v>557</v>
      </c>
      <c r="B124" s="23">
        <v>4441</v>
      </c>
      <c r="C124" s="1" t="str">
        <f t="shared" ca="1" si="42"/>
        <v/>
      </c>
      <c r="D124" s="6">
        <v>1</v>
      </c>
      <c r="E124" s="35"/>
      <c r="F124" s="23">
        <f t="shared" si="27"/>
        <v>0</v>
      </c>
      <c r="G124" s="60" t="b">
        <f t="shared" si="29"/>
        <v>1</v>
      </c>
      <c r="M124" s="4">
        <f t="shared" si="48"/>
        <v>0</v>
      </c>
      <c r="N124" s="4">
        <f t="shared" si="43"/>
        <v>0</v>
      </c>
      <c r="O124" s="4">
        <f t="shared" si="44"/>
        <v>0</v>
      </c>
      <c r="P124" s="4">
        <f t="shared" si="44"/>
        <v>0</v>
      </c>
      <c r="Q124" s="4">
        <f t="shared" si="44"/>
        <v>0</v>
      </c>
      <c r="R124" s="4">
        <f t="shared" si="44"/>
        <v>0</v>
      </c>
      <c r="S124" s="4">
        <f t="shared" si="44"/>
        <v>0</v>
      </c>
      <c r="T124" s="4">
        <f t="shared" si="44"/>
        <v>0</v>
      </c>
      <c r="U124" s="4">
        <f t="shared" si="44"/>
        <v>0</v>
      </c>
      <c r="V124" s="4">
        <f t="shared" si="44"/>
        <v>0</v>
      </c>
      <c r="W124" s="4">
        <f t="shared" si="44"/>
        <v>0</v>
      </c>
      <c r="X124" s="4">
        <f t="shared" si="26"/>
        <v>0</v>
      </c>
      <c r="Y124" s="1">
        <f t="shared" si="49"/>
        <v>0</v>
      </c>
      <c r="Z124" s="1" t="str">
        <f t="shared" ca="1" si="33"/>
        <v>School number not found</v>
      </c>
      <c r="AA124" s="61">
        <f t="shared" si="45"/>
        <v>0</v>
      </c>
      <c r="AB124" s="1" t="e">
        <f t="shared" ca="1" si="46"/>
        <v>#VALUE!</v>
      </c>
      <c r="AC124" s="62" t="e">
        <f t="shared" si="47"/>
        <v>#DIV/0!</v>
      </c>
      <c r="AI124" s="1" t="e">
        <f>VALUE(MID(#REF!,1,1))</f>
        <v>#REF!</v>
      </c>
    </row>
    <row r="125" spans="1:35" x14ac:dyDescent="0.2">
      <c r="A125" s="1" t="s">
        <v>558</v>
      </c>
      <c r="B125" s="23" t="s">
        <v>108</v>
      </c>
      <c r="C125" s="1" t="str">
        <f t="shared" ca="1" si="42"/>
        <v/>
      </c>
      <c r="D125" s="6">
        <v>1</v>
      </c>
      <c r="E125" s="35"/>
      <c r="F125" s="23">
        <f t="shared" si="27"/>
        <v>0</v>
      </c>
      <c r="G125" s="60" t="b">
        <f t="shared" si="29"/>
        <v>1</v>
      </c>
      <c r="M125" s="4">
        <f t="shared" si="48"/>
        <v>0</v>
      </c>
      <c r="N125" s="4">
        <f t="shared" si="43"/>
        <v>0</v>
      </c>
      <c r="O125" s="4">
        <f t="shared" si="44"/>
        <v>0</v>
      </c>
      <c r="P125" s="4">
        <f t="shared" si="44"/>
        <v>0</v>
      </c>
      <c r="Q125" s="4">
        <f t="shared" si="44"/>
        <v>0</v>
      </c>
      <c r="R125" s="4">
        <f t="shared" si="44"/>
        <v>0</v>
      </c>
      <c r="S125" s="4">
        <f t="shared" si="44"/>
        <v>0</v>
      </c>
      <c r="T125" s="4">
        <f t="shared" si="44"/>
        <v>0</v>
      </c>
      <c r="U125" s="4">
        <f t="shared" si="44"/>
        <v>0</v>
      </c>
      <c r="V125" s="4">
        <f t="shared" si="44"/>
        <v>0</v>
      </c>
      <c r="W125" s="4">
        <f t="shared" si="44"/>
        <v>0</v>
      </c>
      <c r="X125" s="4">
        <f t="shared" si="26"/>
        <v>0</v>
      </c>
      <c r="Y125" s="1">
        <f t="shared" si="49"/>
        <v>0</v>
      </c>
      <c r="Z125" s="1" t="str">
        <f t="shared" ca="1" si="33"/>
        <v>School number not found</v>
      </c>
      <c r="AA125" s="61">
        <f t="shared" si="45"/>
        <v>0</v>
      </c>
      <c r="AB125" s="1" t="e">
        <f t="shared" ca="1" si="46"/>
        <v>#VALUE!</v>
      </c>
      <c r="AC125" s="62" t="e">
        <f t="shared" si="47"/>
        <v>#DIV/0!</v>
      </c>
      <c r="AI125" s="1" t="e">
        <f>VALUE(MID(#REF!,1,1))</f>
        <v>#REF!</v>
      </c>
    </row>
    <row r="126" spans="1:35" x14ac:dyDescent="0.2">
      <c r="A126" s="1" t="s">
        <v>621</v>
      </c>
      <c r="B126" s="23" t="s">
        <v>109</v>
      </c>
      <c r="C126" s="1" t="str">
        <f t="shared" ca="1" si="42"/>
        <v/>
      </c>
      <c r="D126" s="6">
        <v>1</v>
      </c>
      <c r="E126" s="35"/>
      <c r="F126" s="23">
        <f t="shared" si="27"/>
        <v>0</v>
      </c>
      <c r="G126" s="60" t="b">
        <f t="shared" si="29"/>
        <v>1</v>
      </c>
      <c r="M126" s="4">
        <f t="shared" si="48"/>
        <v>0</v>
      </c>
      <c r="N126" s="4">
        <f t="shared" si="43"/>
        <v>0</v>
      </c>
      <c r="O126" s="4">
        <f t="shared" si="44"/>
        <v>0</v>
      </c>
      <c r="P126" s="4">
        <f t="shared" si="44"/>
        <v>0</v>
      </c>
      <c r="Q126" s="4">
        <f t="shared" si="44"/>
        <v>0</v>
      </c>
      <c r="R126" s="4">
        <f t="shared" si="44"/>
        <v>0</v>
      </c>
      <c r="S126" s="4">
        <f t="shared" si="44"/>
        <v>0</v>
      </c>
      <c r="T126" s="4">
        <f t="shared" si="44"/>
        <v>0</v>
      </c>
      <c r="U126" s="4">
        <f t="shared" si="44"/>
        <v>0</v>
      </c>
      <c r="V126" s="4">
        <f t="shared" si="44"/>
        <v>0</v>
      </c>
      <c r="W126" s="4">
        <f t="shared" si="44"/>
        <v>0</v>
      </c>
      <c r="X126" s="4">
        <f t="shared" si="26"/>
        <v>0</v>
      </c>
      <c r="Y126" s="1">
        <f t="shared" si="49"/>
        <v>0</v>
      </c>
      <c r="Z126" s="1" t="str">
        <f t="shared" ca="1" si="33"/>
        <v>School number not found</v>
      </c>
      <c r="AA126" s="61">
        <f t="shared" si="45"/>
        <v>0</v>
      </c>
      <c r="AB126" s="1" t="e">
        <f t="shared" ca="1" si="46"/>
        <v>#VALUE!</v>
      </c>
      <c r="AC126" s="62" t="e">
        <f t="shared" si="47"/>
        <v>#DIV/0!</v>
      </c>
      <c r="AI126" s="1" t="e">
        <f>VALUE(MID(#REF!,1,1))</f>
        <v>#REF!</v>
      </c>
    </row>
    <row r="127" spans="1:35" x14ac:dyDescent="0.2">
      <c r="A127" s="1" t="s">
        <v>622</v>
      </c>
      <c r="B127" s="23" t="s">
        <v>110</v>
      </c>
      <c r="C127" s="1" t="str">
        <f t="shared" ca="1" si="42"/>
        <v/>
      </c>
      <c r="D127" s="6">
        <v>1</v>
      </c>
      <c r="E127" s="35"/>
      <c r="F127" s="23">
        <f t="shared" si="27"/>
        <v>0</v>
      </c>
      <c r="G127" s="60" t="b">
        <f t="shared" si="29"/>
        <v>1</v>
      </c>
      <c r="M127" s="4">
        <f t="shared" si="48"/>
        <v>0</v>
      </c>
      <c r="N127" s="4">
        <f t="shared" si="43"/>
        <v>0</v>
      </c>
      <c r="O127" s="4">
        <f t="shared" si="44"/>
        <v>0</v>
      </c>
      <c r="P127" s="4">
        <f t="shared" si="44"/>
        <v>0</v>
      </c>
      <c r="Q127" s="4">
        <f t="shared" si="44"/>
        <v>0</v>
      </c>
      <c r="R127" s="4">
        <f t="shared" si="44"/>
        <v>0</v>
      </c>
      <c r="S127" s="4">
        <f t="shared" si="44"/>
        <v>0</v>
      </c>
      <c r="T127" s="4">
        <f t="shared" si="44"/>
        <v>0</v>
      </c>
      <c r="U127" s="4">
        <f t="shared" si="44"/>
        <v>0</v>
      </c>
      <c r="V127" s="4">
        <f t="shared" si="44"/>
        <v>0</v>
      </c>
      <c r="W127" s="4">
        <f t="shared" si="44"/>
        <v>0</v>
      </c>
      <c r="X127" s="4">
        <f t="shared" si="26"/>
        <v>0</v>
      </c>
      <c r="Y127" s="1">
        <f t="shared" si="49"/>
        <v>0</v>
      </c>
      <c r="Z127" s="1" t="str">
        <f t="shared" ca="1" si="33"/>
        <v>School number not found</v>
      </c>
      <c r="AA127" s="61">
        <f t="shared" si="45"/>
        <v>0</v>
      </c>
      <c r="AB127" s="1" t="e">
        <f t="shared" ca="1" si="46"/>
        <v>#VALUE!</v>
      </c>
      <c r="AC127" s="62" t="e">
        <f t="shared" si="47"/>
        <v>#DIV/0!</v>
      </c>
      <c r="AI127" s="1" t="e">
        <f>VALUE(MID(#REF!,1,1))</f>
        <v>#REF!</v>
      </c>
    </row>
    <row r="128" spans="1:35" x14ac:dyDescent="0.2">
      <c r="A128" s="1" t="s">
        <v>559</v>
      </c>
      <c r="B128" s="23" t="s">
        <v>111</v>
      </c>
      <c r="C128" s="1" t="str">
        <f t="shared" ca="1" si="42"/>
        <v/>
      </c>
      <c r="D128" s="6">
        <v>1</v>
      </c>
      <c r="E128" s="35"/>
      <c r="F128" s="23">
        <f t="shared" si="27"/>
        <v>0</v>
      </c>
      <c r="G128" s="60" t="b">
        <f t="shared" si="29"/>
        <v>1</v>
      </c>
      <c r="M128" s="4">
        <f t="shared" si="48"/>
        <v>0</v>
      </c>
      <c r="N128" s="4">
        <f t="shared" si="43"/>
        <v>0</v>
      </c>
      <c r="O128" s="4">
        <f t="shared" si="44"/>
        <v>0</v>
      </c>
      <c r="P128" s="4">
        <f t="shared" si="44"/>
        <v>0</v>
      </c>
      <c r="Q128" s="4">
        <f t="shared" si="44"/>
        <v>0</v>
      </c>
      <c r="R128" s="4">
        <f t="shared" si="44"/>
        <v>0</v>
      </c>
      <c r="S128" s="4">
        <f t="shared" si="44"/>
        <v>0</v>
      </c>
      <c r="T128" s="4">
        <f t="shared" si="44"/>
        <v>0</v>
      </c>
      <c r="U128" s="4">
        <f t="shared" si="44"/>
        <v>0</v>
      </c>
      <c r="V128" s="4">
        <f t="shared" si="44"/>
        <v>0</v>
      </c>
      <c r="W128" s="4">
        <f t="shared" si="44"/>
        <v>0</v>
      </c>
      <c r="X128" s="4">
        <f t="shared" si="26"/>
        <v>0</v>
      </c>
      <c r="Y128" s="1">
        <f t="shared" si="49"/>
        <v>0</v>
      </c>
      <c r="Z128" s="1" t="str">
        <f t="shared" ca="1" si="33"/>
        <v>School number not found</v>
      </c>
      <c r="AA128" s="61">
        <f t="shared" si="45"/>
        <v>0</v>
      </c>
      <c r="AB128" s="1" t="e">
        <f t="shared" ca="1" si="46"/>
        <v>#VALUE!</v>
      </c>
      <c r="AC128" s="62" t="e">
        <f t="shared" si="47"/>
        <v>#DIV/0!</v>
      </c>
      <c r="AI128" s="1" t="e">
        <f>VALUE(MID(#REF!,1,1))</f>
        <v>#REF!</v>
      </c>
    </row>
    <row r="129" spans="1:35" x14ac:dyDescent="0.2">
      <c r="A129" s="1" t="s">
        <v>560</v>
      </c>
      <c r="B129" s="23">
        <v>4532</v>
      </c>
      <c r="C129" s="1" t="str">
        <f t="shared" ca="1" si="42"/>
        <v/>
      </c>
      <c r="D129" s="6">
        <v>1</v>
      </c>
      <c r="E129" s="35"/>
      <c r="F129" s="23">
        <f t="shared" si="27"/>
        <v>0</v>
      </c>
      <c r="G129" s="60" t="b">
        <f t="shared" si="29"/>
        <v>1</v>
      </c>
      <c r="M129" s="4">
        <f t="shared" si="48"/>
        <v>0</v>
      </c>
      <c r="N129" s="4">
        <f t="shared" si="43"/>
        <v>0</v>
      </c>
      <c r="O129" s="4">
        <f t="shared" si="44"/>
        <v>0</v>
      </c>
      <c r="P129" s="4">
        <f t="shared" si="44"/>
        <v>0</v>
      </c>
      <c r="Q129" s="4">
        <f t="shared" si="44"/>
        <v>0</v>
      </c>
      <c r="R129" s="4">
        <f t="shared" si="44"/>
        <v>0</v>
      </c>
      <c r="S129" s="4">
        <f t="shared" si="44"/>
        <v>0</v>
      </c>
      <c r="T129" s="4">
        <f t="shared" si="44"/>
        <v>0</v>
      </c>
      <c r="U129" s="4">
        <f t="shared" si="44"/>
        <v>0</v>
      </c>
      <c r="V129" s="4">
        <f t="shared" si="44"/>
        <v>0</v>
      </c>
      <c r="W129" s="4">
        <f t="shared" si="44"/>
        <v>0</v>
      </c>
      <c r="X129" s="4">
        <f t="shared" si="26"/>
        <v>0</v>
      </c>
      <c r="Y129" s="1">
        <f t="shared" si="49"/>
        <v>0</v>
      </c>
      <c r="Z129" s="1" t="str">
        <f t="shared" ca="1" si="33"/>
        <v>School number not found</v>
      </c>
      <c r="AA129" s="61">
        <f t="shared" si="45"/>
        <v>0</v>
      </c>
      <c r="AB129" s="1" t="e">
        <f t="shared" ca="1" si="46"/>
        <v>#VALUE!</v>
      </c>
      <c r="AC129" s="62" t="e">
        <f t="shared" si="47"/>
        <v>#DIV/0!</v>
      </c>
      <c r="AI129" s="1" t="e">
        <f>VALUE(MID(#REF!,1,1))</f>
        <v>#REF!</v>
      </c>
    </row>
    <row r="130" spans="1:35" x14ac:dyDescent="0.2">
      <c r="A130" s="1" t="s">
        <v>623</v>
      </c>
      <c r="B130" s="23" t="s">
        <v>112</v>
      </c>
      <c r="C130" s="1" t="str">
        <f t="shared" ca="1" si="42"/>
        <v/>
      </c>
      <c r="D130" s="6">
        <v>1</v>
      </c>
      <c r="E130" s="35"/>
      <c r="F130" s="23">
        <f t="shared" si="27"/>
        <v>0</v>
      </c>
      <c r="G130" s="60" t="b">
        <f t="shared" si="29"/>
        <v>1</v>
      </c>
      <c r="M130" s="4">
        <f t="shared" si="48"/>
        <v>0</v>
      </c>
      <c r="N130" s="4">
        <f t="shared" si="43"/>
        <v>0</v>
      </c>
      <c r="O130" s="4">
        <f t="shared" ref="O130:W132" si="50">IF($D130=1,0,ROUND($E130/12,0))</f>
        <v>0</v>
      </c>
      <c r="P130" s="4">
        <f t="shared" si="50"/>
        <v>0</v>
      </c>
      <c r="Q130" s="4">
        <f t="shared" si="50"/>
        <v>0</v>
      </c>
      <c r="R130" s="4">
        <f t="shared" si="50"/>
        <v>0</v>
      </c>
      <c r="S130" s="4">
        <f t="shared" si="50"/>
        <v>0</v>
      </c>
      <c r="T130" s="4">
        <f t="shared" si="50"/>
        <v>0</v>
      </c>
      <c r="U130" s="4">
        <f t="shared" si="50"/>
        <v>0</v>
      </c>
      <c r="V130" s="4">
        <f t="shared" si="50"/>
        <v>0</v>
      </c>
      <c r="W130" s="4">
        <f t="shared" si="50"/>
        <v>0</v>
      </c>
      <c r="X130" s="4">
        <f t="shared" si="26"/>
        <v>0</v>
      </c>
      <c r="Y130" s="1">
        <f t="shared" si="49"/>
        <v>0</v>
      </c>
      <c r="Z130" s="1" t="str">
        <f t="shared" ca="1" si="33"/>
        <v>School number not found</v>
      </c>
      <c r="AA130" s="61">
        <f t="shared" si="45"/>
        <v>0</v>
      </c>
      <c r="AB130" s="1" t="e">
        <f t="shared" ca="1" si="46"/>
        <v>#VALUE!</v>
      </c>
      <c r="AC130" s="62" t="e">
        <f t="shared" si="47"/>
        <v>#DIV/0!</v>
      </c>
      <c r="AI130" s="1" t="e">
        <f>VALUE(MID(#REF!,1,1))</f>
        <v>#REF!</v>
      </c>
    </row>
    <row r="131" spans="1:35" x14ac:dyDescent="0.2">
      <c r="A131" s="1" t="s">
        <v>646</v>
      </c>
      <c r="B131" s="23">
        <v>4670</v>
      </c>
      <c r="C131" s="1" t="str">
        <f t="shared" ca="1" si="42"/>
        <v/>
      </c>
      <c r="D131" s="6">
        <v>1</v>
      </c>
      <c r="E131" s="35"/>
      <c r="F131" s="23">
        <f t="shared" si="27"/>
        <v>0</v>
      </c>
      <c r="G131" s="60" t="b">
        <f t="shared" si="29"/>
        <v>1</v>
      </c>
      <c r="H131" s="1" t="s">
        <v>848</v>
      </c>
      <c r="M131" s="4">
        <f t="shared" si="48"/>
        <v>0</v>
      </c>
      <c r="N131" s="4">
        <f t="shared" si="43"/>
        <v>0</v>
      </c>
      <c r="O131" s="4">
        <f t="shared" si="50"/>
        <v>0</v>
      </c>
      <c r="P131" s="4">
        <f t="shared" si="50"/>
        <v>0</v>
      </c>
      <c r="Q131" s="4">
        <f t="shared" si="50"/>
        <v>0</v>
      </c>
      <c r="R131" s="4">
        <f t="shared" si="50"/>
        <v>0</v>
      </c>
      <c r="S131" s="4">
        <f t="shared" si="50"/>
        <v>0</v>
      </c>
      <c r="T131" s="4">
        <f t="shared" si="50"/>
        <v>0</v>
      </c>
      <c r="U131" s="4">
        <f t="shared" si="50"/>
        <v>0</v>
      </c>
      <c r="V131" s="4">
        <f t="shared" si="50"/>
        <v>0</v>
      </c>
      <c r="W131" s="4">
        <f t="shared" si="50"/>
        <v>0</v>
      </c>
      <c r="X131" s="4">
        <f t="shared" si="26"/>
        <v>0</v>
      </c>
      <c r="Y131" s="1">
        <f t="shared" si="49"/>
        <v>0</v>
      </c>
      <c r="Z131" s="1" t="str">
        <f t="shared" ca="1" si="33"/>
        <v>School number not found</v>
      </c>
      <c r="AA131" s="61">
        <f t="shared" si="45"/>
        <v>0</v>
      </c>
      <c r="AB131" s="1" t="e">
        <f t="shared" ca="1" si="46"/>
        <v>#VALUE!</v>
      </c>
      <c r="AC131" s="62" t="e">
        <f t="shared" si="47"/>
        <v>#DIV/0!</v>
      </c>
    </row>
    <row r="132" spans="1:35" x14ac:dyDescent="0.2">
      <c r="A132" s="1" t="s">
        <v>562</v>
      </c>
      <c r="B132" s="23" t="s">
        <v>113</v>
      </c>
      <c r="C132" s="1" t="str">
        <f t="shared" ca="1" si="42"/>
        <v/>
      </c>
      <c r="D132" s="6">
        <v>1</v>
      </c>
      <c r="E132" s="35"/>
      <c r="F132" s="23">
        <f t="shared" si="27"/>
        <v>0</v>
      </c>
      <c r="G132" s="60" t="b">
        <f t="shared" si="29"/>
        <v>1</v>
      </c>
      <c r="M132" s="4">
        <f t="shared" si="48"/>
        <v>0</v>
      </c>
      <c r="N132" s="4">
        <f t="shared" ref="N132:W134" si="51">IF($D132=1,0,ROUND($E132/12,0))</f>
        <v>0</v>
      </c>
      <c r="O132" s="4">
        <f t="shared" si="51"/>
        <v>0</v>
      </c>
      <c r="P132" s="4">
        <f t="shared" si="51"/>
        <v>0</v>
      </c>
      <c r="Q132" s="4">
        <f t="shared" si="51"/>
        <v>0</v>
      </c>
      <c r="R132" s="4">
        <f t="shared" si="51"/>
        <v>0</v>
      </c>
      <c r="S132" s="4">
        <f t="shared" si="51"/>
        <v>0</v>
      </c>
      <c r="T132" s="4">
        <f t="shared" si="51"/>
        <v>0</v>
      </c>
      <c r="U132" s="4">
        <f t="shared" si="50"/>
        <v>0</v>
      </c>
      <c r="V132" s="4">
        <f t="shared" si="51"/>
        <v>0</v>
      </c>
      <c r="W132" s="4">
        <f t="shared" si="51"/>
        <v>0</v>
      </c>
      <c r="X132" s="4">
        <f t="shared" si="26"/>
        <v>0</v>
      </c>
      <c r="Y132" s="1">
        <f t="shared" si="49"/>
        <v>0</v>
      </c>
      <c r="Z132" s="1" t="str">
        <f t="shared" ca="1" si="33"/>
        <v>School number not found</v>
      </c>
      <c r="AA132" s="61">
        <f t="shared" si="45"/>
        <v>0</v>
      </c>
      <c r="AB132" s="1" t="e">
        <f t="shared" ca="1" si="46"/>
        <v>#VALUE!</v>
      </c>
      <c r="AC132" s="62" t="e">
        <f t="shared" si="47"/>
        <v>#DIV/0!</v>
      </c>
      <c r="AI132" s="1" t="e">
        <f>VALUE(MID(#REF!,1,1))</f>
        <v>#REF!</v>
      </c>
    </row>
    <row r="133" spans="1:35" x14ac:dyDescent="0.2">
      <c r="A133" s="1" t="s">
        <v>561</v>
      </c>
      <c r="B133" s="23" t="s">
        <v>300</v>
      </c>
      <c r="C133" s="1" t="str">
        <f t="shared" ca="1" si="42"/>
        <v/>
      </c>
      <c r="D133" s="6">
        <v>1</v>
      </c>
      <c r="E133" s="35"/>
      <c r="F133" s="23">
        <f t="shared" si="27"/>
        <v>0</v>
      </c>
      <c r="G133" s="60" t="b">
        <f t="shared" si="29"/>
        <v>1</v>
      </c>
      <c r="M133" s="4">
        <f t="shared" si="48"/>
        <v>0</v>
      </c>
      <c r="N133" s="4">
        <f t="shared" si="51"/>
        <v>0</v>
      </c>
      <c r="O133" s="4">
        <f t="shared" si="51"/>
        <v>0</v>
      </c>
      <c r="P133" s="4">
        <f t="shared" si="51"/>
        <v>0</v>
      </c>
      <c r="Q133" s="4">
        <f t="shared" si="51"/>
        <v>0</v>
      </c>
      <c r="R133" s="4">
        <f t="shared" si="51"/>
        <v>0</v>
      </c>
      <c r="S133" s="4">
        <f t="shared" si="51"/>
        <v>0</v>
      </c>
      <c r="T133" s="4">
        <f t="shared" si="51"/>
        <v>0</v>
      </c>
      <c r="U133" s="4">
        <f t="shared" si="51"/>
        <v>0</v>
      </c>
      <c r="V133" s="4">
        <f t="shared" si="51"/>
        <v>0</v>
      </c>
      <c r="W133" s="4">
        <f t="shared" si="51"/>
        <v>0</v>
      </c>
      <c r="X133" s="4">
        <f t="shared" si="26"/>
        <v>0</v>
      </c>
      <c r="Y133" s="1">
        <f t="shared" si="49"/>
        <v>0</v>
      </c>
      <c r="Z133" s="1" t="str">
        <f t="shared" ca="1" si="33"/>
        <v>School number not found</v>
      </c>
      <c r="AA133" s="61">
        <f t="shared" si="45"/>
        <v>0</v>
      </c>
      <c r="AB133" s="1" t="e">
        <f t="shared" ca="1" si="46"/>
        <v>#VALUE!</v>
      </c>
      <c r="AC133" s="62" t="e">
        <f t="shared" si="47"/>
        <v>#DIV/0!</v>
      </c>
      <c r="AI133" s="1" t="e">
        <f>VALUE(MID(#REF!,1,1))</f>
        <v>#REF!</v>
      </c>
    </row>
    <row r="134" spans="1:35" x14ac:dyDescent="0.2">
      <c r="A134" s="1" t="s">
        <v>563</v>
      </c>
      <c r="B134" s="23" t="s">
        <v>114</v>
      </c>
      <c r="C134" s="1" t="str">
        <f t="shared" ca="1" si="42"/>
        <v/>
      </c>
      <c r="D134" s="6">
        <v>1</v>
      </c>
      <c r="E134" s="35"/>
      <c r="F134" s="23">
        <f t="shared" si="27"/>
        <v>0</v>
      </c>
      <c r="G134" s="60" t="b">
        <f t="shared" si="29"/>
        <v>1</v>
      </c>
      <c r="M134" s="4">
        <f t="shared" si="48"/>
        <v>0</v>
      </c>
      <c r="N134" s="4">
        <f t="shared" si="51"/>
        <v>0</v>
      </c>
      <c r="O134" s="4">
        <f t="shared" si="51"/>
        <v>0</v>
      </c>
      <c r="P134" s="4">
        <f t="shared" si="51"/>
        <v>0</v>
      </c>
      <c r="Q134" s="4">
        <f t="shared" si="51"/>
        <v>0</v>
      </c>
      <c r="R134" s="4">
        <f t="shared" si="51"/>
        <v>0</v>
      </c>
      <c r="S134" s="4">
        <f t="shared" si="51"/>
        <v>0</v>
      </c>
      <c r="T134" s="4">
        <f t="shared" si="51"/>
        <v>0</v>
      </c>
      <c r="U134" s="4">
        <f t="shared" si="51"/>
        <v>0</v>
      </c>
      <c r="V134" s="4">
        <f t="shared" si="51"/>
        <v>0</v>
      </c>
      <c r="W134" s="4">
        <f t="shared" si="51"/>
        <v>0</v>
      </c>
      <c r="X134" s="4">
        <f t="shared" si="26"/>
        <v>0</v>
      </c>
      <c r="Y134" s="1">
        <f t="shared" si="49"/>
        <v>0</v>
      </c>
      <c r="Z134" s="1" t="str">
        <f t="shared" ca="1" si="33"/>
        <v>School number not found</v>
      </c>
      <c r="AA134" s="61">
        <f t="shared" si="45"/>
        <v>0</v>
      </c>
      <c r="AB134" s="1" t="e">
        <f t="shared" ca="1" si="46"/>
        <v>#VALUE!</v>
      </c>
      <c r="AC134" s="62" t="e">
        <f t="shared" si="47"/>
        <v>#DIV/0!</v>
      </c>
      <c r="AI134" s="1" t="e">
        <f>VALUE(MID(#REF!,1,1))</f>
        <v>#REF!</v>
      </c>
    </row>
    <row r="135" spans="1:35" x14ac:dyDescent="0.2">
      <c r="A135" s="54" t="s">
        <v>128</v>
      </c>
      <c r="B135" s="52"/>
      <c r="C135" s="1" t="str">
        <f t="shared" ca="1" si="42"/>
        <v/>
      </c>
      <c r="E135" s="6"/>
      <c r="F135" s="23">
        <f t="shared" si="27"/>
        <v>0</v>
      </c>
      <c r="Y135" s="1"/>
      <c r="AA135" s="61"/>
      <c r="AC135" s="62"/>
    </row>
    <row r="136" spans="1:35" ht="25.5" x14ac:dyDescent="0.2">
      <c r="A136" s="50" t="s">
        <v>121</v>
      </c>
      <c r="B136" s="23">
        <v>5160</v>
      </c>
      <c r="C136" s="1" t="str">
        <f ca="1">IF(CostCentre="School number not found","",CostCentre&amp;B136)</f>
        <v/>
      </c>
      <c r="D136" s="6">
        <v>1</v>
      </c>
      <c r="E136" s="35"/>
      <c r="F136" s="23">
        <f t="shared" si="27"/>
        <v>0</v>
      </c>
      <c r="G136" s="60" t="b">
        <f t="shared" si="29"/>
        <v>1</v>
      </c>
      <c r="M136" s="4">
        <f>IF(D136=1,E136,ROUND($E136/12,0))</f>
        <v>0</v>
      </c>
      <c r="N136" s="4">
        <f t="shared" ref="N136:X137" si="52">IF($D136=1,0,ROUND($E136/12,0))</f>
        <v>0</v>
      </c>
      <c r="O136" s="4">
        <f t="shared" si="52"/>
        <v>0</v>
      </c>
      <c r="P136" s="4">
        <f t="shared" si="52"/>
        <v>0</v>
      </c>
      <c r="Q136" s="4">
        <f t="shared" si="52"/>
        <v>0</v>
      </c>
      <c r="R136" s="4">
        <f t="shared" si="52"/>
        <v>0</v>
      </c>
      <c r="S136" s="4">
        <f t="shared" si="52"/>
        <v>0</v>
      </c>
      <c r="T136" s="4">
        <f t="shared" si="52"/>
        <v>0</v>
      </c>
      <c r="U136" s="4">
        <f t="shared" si="52"/>
        <v>0</v>
      </c>
      <c r="V136" s="4">
        <f t="shared" si="52"/>
        <v>0</v>
      </c>
      <c r="W136" s="4">
        <f t="shared" si="52"/>
        <v>0</v>
      </c>
      <c r="X136" s="4">
        <f t="shared" si="52"/>
        <v>0</v>
      </c>
      <c r="Y136" s="1">
        <f>SUM(M136:X136)</f>
        <v>0</v>
      </c>
      <c r="Z136" s="1" t="str">
        <f t="shared" ca="1" si="33"/>
        <v>School number not found</v>
      </c>
      <c r="AA136" s="61">
        <f>Income</f>
        <v>0</v>
      </c>
      <c r="AB136" s="1" t="e">
        <f ca="1">ROUND($E136/$Z136,2)</f>
        <v>#VALUE!</v>
      </c>
      <c r="AC136" s="62" t="e">
        <f>ROUND($E136/$AA136,2)</f>
        <v>#DIV/0!</v>
      </c>
    </row>
    <row r="137" spans="1:35" ht="25.9" customHeight="1" x14ac:dyDescent="0.2">
      <c r="A137" s="1" t="s">
        <v>10</v>
      </c>
      <c r="B137" s="23">
        <v>5161</v>
      </c>
      <c r="C137" s="1" t="str">
        <f ca="1">IF(CostCentre="School number not found","",CostCentre&amp;B137)</f>
        <v/>
      </c>
      <c r="D137" s="6">
        <v>1</v>
      </c>
      <c r="E137" s="35"/>
      <c r="F137" s="23">
        <f t="shared" si="27"/>
        <v>0</v>
      </c>
      <c r="G137" s="60" t="b">
        <f t="shared" si="29"/>
        <v>1</v>
      </c>
      <c r="M137" s="4">
        <f>IF(D137=1,E137,ROUND($E137/12,0))</f>
        <v>0</v>
      </c>
      <c r="N137" s="4">
        <f t="shared" si="52"/>
        <v>0</v>
      </c>
      <c r="O137" s="4">
        <f t="shared" si="52"/>
        <v>0</v>
      </c>
      <c r="P137" s="4">
        <f t="shared" si="52"/>
        <v>0</v>
      </c>
      <c r="Q137" s="4">
        <f t="shared" si="52"/>
        <v>0</v>
      </c>
      <c r="R137" s="4">
        <f t="shared" si="52"/>
        <v>0</v>
      </c>
      <c r="S137" s="4">
        <f t="shared" si="52"/>
        <v>0</v>
      </c>
      <c r="T137" s="4">
        <f t="shared" si="52"/>
        <v>0</v>
      </c>
      <c r="U137" s="4">
        <f t="shared" si="52"/>
        <v>0</v>
      </c>
      <c r="V137" s="4">
        <f t="shared" si="52"/>
        <v>0</v>
      </c>
      <c r="W137" s="4">
        <f t="shared" si="52"/>
        <v>0</v>
      </c>
      <c r="X137" s="4">
        <f t="shared" si="52"/>
        <v>0</v>
      </c>
      <c r="Y137" s="1">
        <f>SUM(M137:X137)</f>
        <v>0</v>
      </c>
      <c r="Z137" s="1" t="str">
        <f t="shared" ca="1" si="33"/>
        <v>School number not found</v>
      </c>
      <c r="AA137" s="61">
        <f>Income</f>
        <v>0</v>
      </c>
      <c r="AB137" s="1" t="e">
        <f ca="1">ROUND($E137/$Z137,2)</f>
        <v>#VALUE!</v>
      </c>
      <c r="AC137" s="62" t="e">
        <f>ROUND($E137/$AA137,2)</f>
        <v>#DIV/0!</v>
      </c>
    </row>
    <row r="138" spans="1:35" s="2" customFormat="1" ht="48" customHeight="1" x14ac:dyDescent="0.2">
      <c r="A138" s="199" t="s">
        <v>633</v>
      </c>
      <c r="B138" s="55"/>
      <c r="C138" s="1" t="str">
        <f ca="1">IF(CostCentre="School number not found","",CostCentre&amp;B138)</f>
        <v/>
      </c>
      <c r="E138" s="6"/>
      <c r="F138" s="23"/>
      <c r="G138" s="1"/>
      <c r="H138" s="440" t="s">
        <v>828</v>
      </c>
      <c r="I138" s="440"/>
      <c r="J138" s="1"/>
      <c r="K138" s="1"/>
      <c r="L138" s="1"/>
      <c r="M138" s="1"/>
      <c r="N138" s="1"/>
      <c r="O138" s="1"/>
      <c r="P138" s="1"/>
      <c r="Q138" s="1"/>
      <c r="R138" s="1"/>
      <c r="S138" s="1"/>
      <c r="T138" s="1"/>
      <c r="U138" s="1"/>
      <c r="V138" s="1"/>
      <c r="W138" s="1"/>
      <c r="X138" s="1"/>
      <c r="Y138" s="1"/>
      <c r="Z138" s="1"/>
      <c r="AA138" s="61"/>
      <c r="AB138" s="1"/>
      <c r="AC138" s="62"/>
    </row>
    <row r="139" spans="1:35" s="2" customFormat="1" ht="27" customHeight="1" x14ac:dyDescent="0.2">
      <c r="A139" s="194" t="s">
        <v>876</v>
      </c>
      <c r="B139" s="152">
        <v>8000</v>
      </c>
      <c r="C139" s="1" t="str">
        <f t="shared" ref="C139:C153" ca="1" si="53">IF(CostCentre="School number not found","",CostCentre&amp;B139)</f>
        <v/>
      </c>
      <c r="D139" s="138">
        <v>1</v>
      </c>
      <c r="E139" s="35"/>
      <c r="F139" s="138">
        <f>IFERROR(Y139,"")</f>
        <v>0</v>
      </c>
      <c r="G139" s="60" t="b">
        <f t="shared" si="29"/>
        <v>1</v>
      </c>
      <c r="H139" s="56"/>
      <c r="I139" s="56"/>
      <c r="K139" s="1"/>
      <c r="L139" s="1"/>
      <c r="M139" s="4">
        <f t="shared" ref="M139:M150" si="54">IF(D139=1,E139,ROUND($E139/12,0))</f>
        <v>0</v>
      </c>
      <c r="N139" s="4">
        <f t="shared" ref="N139:X153" si="55">IF($D139=1,0,ROUND($E139/12,0))</f>
        <v>0</v>
      </c>
      <c r="O139" s="4">
        <f t="shared" si="55"/>
        <v>0</v>
      </c>
      <c r="P139" s="4">
        <f t="shared" si="55"/>
        <v>0</v>
      </c>
      <c r="Q139" s="4">
        <f t="shared" si="55"/>
        <v>0</v>
      </c>
      <c r="R139" s="4">
        <f t="shared" si="55"/>
        <v>0</v>
      </c>
      <c r="S139" s="4">
        <f t="shared" si="55"/>
        <v>0</v>
      </c>
      <c r="T139" s="4">
        <f t="shared" si="55"/>
        <v>0</v>
      </c>
      <c r="U139" s="4">
        <f t="shared" si="55"/>
        <v>0</v>
      </c>
      <c r="V139" s="4">
        <f t="shared" si="55"/>
        <v>0</v>
      </c>
      <c r="W139" s="4">
        <f t="shared" si="55"/>
        <v>0</v>
      </c>
      <c r="X139" s="4">
        <f>IFERROR(E139-SUM(M139:W139),"")</f>
        <v>0</v>
      </c>
      <c r="Y139" s="1">
        <f t="shared" ref="Y139:Y152" si="56">SUM(M139:X139)</f>
        <v>0</v>
      </c>
      <c r="Z139" s="1" t="str">
        <f t="shared" ca="1" si="33"/>
        <v>School number not found</v>
      </c>
      <c r="AA139" s="61">
        <f t="shared" ref="AA139:AA177" si="57">Income</f>
        <v>0</v>
      </c>
      <c r="AB139" s="1" t="e">
        <f t="shared" ref="AB139:AB155" ca="1" si="58">ROUND($E139/$Z139,2)</f>
        <v>#VALUE!</v>
      </c>
      <c r="AC139" s="62" t="e">
        <f t="shared" ref="AC139:AC153" si="59">ROUND($E139/$AA139,2)</f>
        <v>#DIV/0!</v>
      </c>
    </row>
    <row r="140" spans="1:35" s="2" customFormat="1" ht="25.5" customHeight="1" x14ac:dyDescent="0.2">
      <c r="A140" s="194" t="s">
        <v>865</v>
      </c>
      <c r="B140" s="152" t="s">
        <v>813</v>
      </c>
      <c r="C140" s="1" t="str">
        <f t="shared" ca="1" si="53"/>
        <v/>
      </c>
      <c r="D140" s="138">
        <v>1</v>
      </c>
      <c r="E140" s="35"/>
      <c r="F140" s="138">
        <f>IFERROR(Y140,"")</f>
        <v>0</v>
      </c>
      <c r="G140" s="60" t="b">
        <f t="shared" si="29"/>
        <v>1</v>
      </c>
      <c r="H140" s="56"/>
      <c r="I140" s="56"/>
      <c r="K140" s="1"/>
      <c r="L140" s="1"/>
      <c r="M140" s="4">
        <f t="shared" si="54"/>
        <v>0</v>
      </c>
      <c r="N140" s="4">
        <f t="shared" si="55"/>
        <v>0</v>
      </c>
      <c r="O140" s="4">
        <f t="shared" si="55"/>
        <v>0</v>
      </c>
      <c r="P140" s="4">
        <f t="shared" si="55"/>
        <v>0</v>
      </c>
      <c r="Q140" s="4">
        <f t="shared" si="55"/>
        <v>0</v>
      </c>
      <c r="R140" s="4">
        <f t="shared" si="55"/>
        <v>0</v>
      </c>
      <c r="S140" s="4">
        <f t="shared" si="55"/>
        <v>0</v>
      </c>
      <c r="T140" s="4">
        <f t="shared" si="55"/>
        <v>0</v>
      </c>
      <c r="U140" s="4">
        <f t="shared" si="55"/>
        <v>0</v>
      </c>
      <c r="V140" s="4">
        <f t="shared" si="55"/>
        <v>0</v>
      </c>
      <c r="W140" s="4">
        <f t="shared" si="55"/>
        <v>0</v>
      </c>
      <c r="X140" s="4">
        <f>IFERROR(E140-SUM(M140:W140),"")</f>
        <v>0</v>
      </c>
      <c r="Y140" s="1">
        <f>SUM(M140:X140)</f>
        <v>0</v>
      </c>
      <c r="Z140" s="1" t="str">
        <f t="shared" ca="1" si="33"/>
        <v>School number not found</v>
      </c>
      <c r="AA140" s="61">
        <f t="shared" si="57"/>
        <v>0</v>
      </c>
      <c r="AB140" s="1" t="e">
        <f t="shared" ca="1" si="58"/>
        <v>#VALUE!</v>
      </c>
      <c r="AC140" s="62" t="e">
        <f t="shared" si="59"/>
        <v>#DIV/0!</v>
      </c>
    </row>
    <row r="141" spans="1:35" s="2" customFormat="1" ht="26.25" customHeight="1" x14ac:dyDescent="0.2">
      <c r="A141" s="194" t="s">
        <v>866</v>
      </c>
      <c r="B141" s="152" t="s">
        <v>814</v>
      </c>
      <c r="C141" s="1" t="str">
        <f t="shared" ca="1" si="53"/>
        <v/>
      </c>
      <c r="D141" s="138">
        <v>1</v>
      </c>
      <c r="E141" s="35"/>
      <c r="F141" s="138">
        <f>IFERROR(Y141,"")</f>
        <v>0</v>
      </c>
      <c r="G141" s="60" t="b">
        <f t="shared" si="29"/>
        <v>1</v>
      </c>
      <c r="H141" s="56"/>
      <c r="I141" s="56"/>
      <c r="K141" s="1"/>
      <c r="L141" s="1"/>
      <c r="M141" s="4">
        <f t="shared" si="54"/>
        <v>0</v>
      </c>
      <c r="N141" s="4">
        <f t="shared" si="55"/>
        <v>0</v>
      </c>
      <c r="O141" s="4">
        <f t="shared" si="55"/>
        <v>0</v>
      </c>
      <c r="P141" s="4">
        <f t="shared" si="55"/>
        <v>0</v>
      </c>
      <c r="Q141" s="4">
        <f t="shared" si="55"/>
        <v>0</v>
      </c>
      <c r="R141" s="4">
        <f t="shared" si="55"/>
        <v>0</v>
      </c>
      <c r="S141" s="4">
        <f t="shared" si="55"/>
        <v>0</v>
      </c>
      <c r="T141" s="4">
        <f t="shared" si="55"/>
        <v>0</v>
      </c>
      <c r="U141" s="4">
        <f t="shared" si="55"/>
        <v>0</v>
      </c>
      <c r="V141" s="4">
        <f t="shared" si="55"/>
        <v>0</v>
      </c>
      <c r="W141" s="4">
        <f t="shared" si="55"/>
        <v>0</v>
      </c>
      <c r="X141" s="4">
        <f>IFERROR(E141-SUM(M141:W141),"")</f>
        <v>0</v>
      </c>
      <c r="Y141" s="1">
        <f>SUM(M141:X141)</f>
        <v>0</v>
      </c>
      <c r="Z141" s="1" t="str">
        <f t="shared" ca="1" si="33"/>
        <v>School number not found</v>
      </c>
      <c r="AA141" s="61">
        <f t="shared" si="57"/>
        <v>0</v>
      </c>
      <c r="AB141" s="1" t="e">
        <f t="shared" ca="1" si="58"/>
        <v>#VALUE!</v>
      </c>
      <c r="AC141" s="62" t="e">
        <f t="shared" si="59"/>
        <v>#DIV/0!</v>
      </c>
    </row>
    <row r="142" spans="1:35" s="2" customFormat="1" ht="26.25" customHeight="1" x14ac:dyDescent="0.2">
      <c r="A142" s="194" t="s">
        <v>867</v>
      </c>
      <c r="B142" s="152" t="s">
        <v>815</v>
      </c>
      <c r="C142" s="1" t="str">
        <f t="shared" ca="1" si="53"/>
        <v/>
      </c>
      <c r="D142" s="138">
        <v>1</v>
      </c>
      <c r="E142" s="35"/>
      <c r="F142" s="138">
        <f>IFERROR(Y142,"")</f>
        <v>0</v>
      </c>
      <c r="G142" s="60" t="b">
        <f t="shared" si="29"/>
        <v>1</v>
      </c>
      <c r="H142" s="56"/>
      <c r="I142" s="56"/>
      <c r="K142" s="1"/>
      <c r="L142" s="1"/>
      <c r="M142" s="4">
        <f t="shared" si="54"/>
        <v>0</v>
      </c>
      <c r="N142" s="4">
        <f t="shared" si="55"/>
        <v>0</v>
      </c>
      <c r="O142" s="4">
        <f t="shared" si="55"/>
        <v>0</v>
      </c>
      <c r="P142" s="4">
        <f t="shared" si="55"/>
        <v>0</v>
      </c>
      <c r="Q142" s="4">
        <f t="shared" si="55"/>
        <v>0</v>
      </c>
      <c r="R142" s="4">
        <f t="shared" si="55"/>
        <v>0</v>
      </c>
      <c r="S142" s="4">
        <f t="shared" si="55"/>
        <v>0</v>
      </c>
      <c r="T142" s="4">
        <f t="shared" si="55"/>
        <v>0</v>
      </c>
      <c r="U142" s="4">
        <f t="shared" si="55"/>
        <v>0</v>
      </c>
      <c r="V142" s="4">
        <f t="shared" si="55"/>
        <v>0</v>
      </c>
      <c r="W142" s="4">
        <f t="shared" si="55"/>
        <v>0</v>
      </c>
      <c r="X142" s="4">
        <f>IFERROR(E142-SUM(M142:W142),"")</f>
        <v>0</v>
      </c>
      <c r="Y142" s="1">
        <f>SUM(M142:X142)</f>
        <v>0</v>
      </c>
      <c r="Z142" s="1" t="str">
        <f t="shared" ca="1" si="33"/>
        <v>School number not found</v>
      </c>
      <c r="AA142" s="61">
        <f t="shared" si="57"/>
        <v>0</v>
      </c>
      <c r="AB142" s="1" t="e">
        <f t="shared" ca="1" si="58"/>
        <v>#VALUE!</v>
      </c>
      <c r="AC142" s="62" t="e">
        <f t="shared" si="59"/>
        <v>#DIV/0!</v>
      </c>
    </row>
    <row r="143" spans="1:35" s="2" customFormat="1" ht="95.25" customHeight="1" x14ac:dyDescent="0.2">
      <c r="A143" s="194" t="s">
        <v>666</v>
      </c>
      <c r="B143" s="152">
        <v>8001</v>
      </c>
      <c r="C143" s="1" t="str">
        <f t="shared" ca="1" si="53"/>
        <v/>
      </c>
      <c r="D143" s="138">
        <v>1</v>
      </c>
      <c r="E143" s="35"/>
      <c r="F143" s="138">
        <f t="shared" ref="F143:F152" si="60">IFERROR(Y143,"")</f>
        <v>0</v>
      </c>
      <c r="G143" s="60" t="b">
        <f t="shared" si="29"/>
        <v>1</v>
      </c>
      <c r="H143" s="195" t="str">
        <f>IFERROR(IF(DfESNum="","",BudgetShare)*-1,"")</f>
        <v/>
      </c>
      <c r="I143" s="196" t="s">
        <v>868</v>
      </c>
      <c r="J143" s="218"/>
      <c r="K143" s="1"/>
      <c r="L143" s="1"/>
      <c r="M143" s="303">
        <f t="shared" si="54"/>
        <v>0</v>
      </c>
      <c r="N143" s="4">
        <f t="shared" si="55"/>
        <v>0</v>
      </c>
      <c r="O143" s="4">
        <f t="shared" si="55"/>
        <v>0</v>
      </c>
      <c r="P143" s="4">
        <f t="shared" si="55"/>
        <v>0</v>
      </c>
      <c r="Q143" s="4">
        <f t="shared" si="55"/>
        <v>0</v>
      </c>
      <c r="R143" s="4">
        <f t="shared" si="55"/>
        <v>0</v>
      </c>
      <c r="S143" s="4">
        <f t="shared" si="55"/>
        <v>0</v>
      </c>
      <c r="T143" s="4">
        <f t="shared" si="55"/>
        <v>0</v>
      </c>
      <c r="U143" s="4">
        <f t="shared" si="55"/>
        <v>0</v>
      </c>
      <c r="V143" s="4">
        <f t="shared" si="55"/>
        <v>0</v>
      </c>
      <c r="W143" s="4">
        <f t="shared" si="55"/>
        <v>0</v>
      </c>
      <c r="X143" s="4">
        <f t="shared" si="55"/>
        <v>0</v>
      </c>
      <c r="Y143" s="1">
        <f t="shared" si="56"/>
        <v>0</v>
      </c>
      <c r="Z143" s="1" t="str">
        <f t="shared" ca="1" si="33"/>
        <v>School number not found</v>
      </c>
      <c r="AA143" s="61">
        <f t="shared" si="57"/>
        <v>0</v>
      </c>
      <c r="AB143" s="1" t="e">
        <f t="shared" ca="1" si="58"/>
        <v>#VALUE!</v>
      </c>
      <c r="AC143" s="62" t="e">
        <f t="shared" si="59"/>
        <v>#DIV/0!</v>
      </c>
    </row>
    <row r="144" spans="1:35" s="2" customFormat="1" ht="29.25" customHeight="1" x14ac:dyDescent="0.2">
      <c r="A144" s="194" t="s">
        <v>648</v>
      </c>
      <c r="B144" s="152">
        <v>8004</v>
      </c>
      <c r="C144" s="1" t="str">
        <f t="shared" ca="1" si="53"/>
        <v/>
      </c>
      <c r="D144" s="138">
        <v>1</v>
      </c>
      <c r="E144" s="35"/>
      <c r="F144" s="138">
        <f t="shared" si="60"/>
        <v>0</v>
      </c>
      <c r="G144" s="60" t="b">
        <f t="shared" si="29"/>
        <v>1</v>
      </c>
      <c r="H144" s="216"/>
      <c r="I144" s="217"/>
      <c r="J144" s="218"/>
      <c r="K144" s="1"/>
      <c r="L144" s="1"/>
      <c r="M144" s="4">
        <f t="shared" si="54"/>
        <v>0</v>
      </c>
      <c r="N144" s="4">
        <f t="shared" si="55"/>
        <v>0</v>
      </c>
      <c r="O144" s="4">
        <f t="shared" si="55"/>
        <v>0</v>
      </c>
      <c r="P144" s="4">
        <f t="shared" si="55"/>
        <v>0</v>
      </c>
      <c r="Q144" s="4">
        <f t="shared" si="55"/>
        <v>0</v>
      </c>
      <c r="R144" s="4">
        <f t="shared" si="55"/>
        <v>0</v>
      </c>
      <c r="S144" s="4">
        <f t="shared" si="55"/>
        <v>0</v>
      </c>
      <c r="T144" s="4">
        <f t="shared" si="55"/>
        <v>0</v>
      </c>
      <c r="U144" s="4">
        <f t="shared" si="55"/>
        <v>0</v>
      </c>
      <c r="V144" s="4">
        <f t="shared" si="55"/>
        <v>0</v>
      </c>
      <c r="W144" s="4">
        <f t="shared" si="55"/>
        <v>0</v>
      </c>
      <c r="X144" s="4">
        <f t="shared" ref="X144:X154" si="61">IFERROR(E144-SUM(M144:W144),"")</f>
        <v>0</v>
      </c>
      <c r="Y144" s="1">
        <f t="shared" si="56"/>
        <v>0</v>
      </c>
      <c r="Z144" s="1" t="str">
        <f t="shared" ca="1" si="33"/>
        <v>School number not found</v>
      </c>
      <c r="AA144" s="61">
        <f t="shared" si="57"/>
        <v>0</v>
      </c>
      <c r="AB144" s="1" t="e">
        <f t="shared" ca="1" si="58"/>
        <v>#VALUE!</v>
      </c>
      <c r="AC144" s="62" t="e">
        <f t="shared" si="59"/>
        <v>#DIV/0!</v>
      </c>
    </row>
    <row r="145" spans="1:29" s="2" customFormat="1" x14ac:dyDescent="0.2">
      <c r="A145" s="96" t="s">
        <v>604</v>
      </c>
      <c r="B145" s="152">
        <v>8007</v>
      </c>
      <c r="C145" s="1" t="str">
        <f t="shared" ca="1" si="53"/>
        <v/>
      </c>
      <c r="D145" s="138">
        <v>1</v>
      </c>
      <c r="E145" s="35"/>
      <c r="F145" s="138">
        <f t="shared" si="60"/>
        <v>0</v>
      </c>
      <c r="G145" s="60" t="b">
        <f t="shared" si="29"/>
        <v>1</v>
      </c>
      <c r="H145" s="1"/>
      <c r="I145" s="1"/>
      <c r="J145" s="1"/>
      <c r="K145" s="1"/>
      <c r="L145" s="1"/>
      <c r="M145" s="4">
        <f t="shared" si="54"/>
        <v>0</v>
      </c>
      <c r="N145" s="4">
        <f t="shared" si="55"/>
        <v>0</v>
      </c>
      <c r="O145" s="4">
        <f t="shared" si="55"/>
        <v>0</v>
      </c>
      <c r="P145" s="4">
        <f t="shared" si="55"/>
        <v>0</v>
      </c>
      <c r="Q145" s="4">
        <f t="shared" si="55"/>
        <v>0</v>
      </c>
      <c r="R145" s="4">
        <f t="shared" si="55"/>
        <v>0</v>
      </c>
      <c r="S145" s="4">
        <f t="shared" si="55"/>
        <v>0</v>
      </c>
      <c r="T145" s="4">
        <f t="shared" si="55"/>
        <v>0</v>
      </c>
      <c r="U145" s="4">
        <f t="shared" si="55"/>
        <v>0</v>
      </c>
      <c r="V145" s="4">
        <f t="shared" si="55"/>
        <v>0</v>
      </c>
      <c r="W145" s="4">
        <f t="shared" si="55"/>
        <v>0</v>
      </c>
      <c r="X145" s="4">
        <f t="shared" si="61"/>
        <v>0</v>
      </c>
      <c r="Y145" s="1">
        <f t="shared" si="56"/>
        <v>0</v>
      </c>
      <c r="Z145" s="1" t="str">
        <f t="shared" ca="1" si="33"/>
        <v>School number not found</v>
      </c>
      <c r="AA145" s="61">
        <f t="shared" si="57"/>
        <v>0</v>
      </c>
      <c r="AB145" s="1" t="e">
        <f t="shared" ca="1" si="58"/>
        <v>#VALUE!</v>
      </c>
      <c r="AC145" s="62" t="e">
        <f t="shared" si="59"/>
        <v>#DIV/0!</v>
      </c>
    </row>
    <row r="146" spans="1:29" s="2" customFormat="1" x14ac:dyDescent="0.2">
      <c r="A146" s="96" t="s">
        <v>605</v>
      </c>
      <c r="B146" s="152">
        <v>8008</v>
      </c>
      <c r="C146" s="1" t="str">
        <f t="shared" ca="1" si="53"/>
        <v/>
      </c>
      <c r="D146" s="138">
        <v>1</v>
      </c>
      <c r="E146" s="35"/>
      <c r="F146" s="138">
        <f t="shared" si="60"/>
        <v>0</v>
      </c>
      <c r="G146" s="60" t="b">
        <f t="shared" si="29"/>
        <v>1</v>
      </c>
      <c r="H146" s="1"/>
      <c r="I146" s="1"/>
      <c r="J146" s="1"/>
      <c r="K146" s="1"/>
      <c r="L146" s="1"/>
      <c r="M146" s="4">
        <f t="shared" si="54"/>
        <v>0</v>
      </c>
      <c r="N146" s="4">
        <f t="shared" si="55"/>
        <v>0</v>
      </c>
      <c r="O146" s="4">
        <f t="shared" si="55"/>
        <v>0</v>
      </c>
      <c r="P146" s="4">
        <f t="shared" si="55"/>
        <v>0</v>
      </c>
      <c r="Q146" s="4">
        <f t="shared" si="55"/>
        <v>0</v>
      </c>
      <c r="R146" s="4">
        <f t="shared" si="55"/>
        <v>0</v>
      </c>
      <c r="S146" s="4">
        <f t="shared" si="55"/>
        <v>0</v>
      </c>
      <c r="T146" s="4">
        <f t="shared" si="55"/>
        <v>0</v>
      </c>
      <c r="U146" s="4">
        <f t="shared" si="55"/>
        <v>0</v>
      </c>
      <c r="V146" s="4">
        <f t="shared" si="55"/>
        <v>0</v>
      </c>
      <c r="W146" s="4">
        <f t="shared" si="55"/>
        <v>0</v>
      </c>
      <c r="X146" s="4">
        <f t="shared" si="61"/>
        <v>0</v>
      </c>
      <c r="Y146" s="1">
        <f t="shared" si="56"/>
        <v>0</v>
      </c>
      <c r="Z146" s="1" t="str">
        <f t="shared" ca="1" si="33"/>
        <v>School number not found</v>
      </c>
      <c r="AA146" s="61">
        <f t="shared" si="57"/>
        <v>0</v>
      </c>
      <c r="AB146" s="1" t="e">
        <f t="shared" ca="1" si="58"/>
        <v>#VALUE!</v>
      </c>
      <c r="AC146" s="62" t="e">
        <f t="shared" si="59"/>
        <v>#DIV/0!</v>
      </c>
    </row>
    <row r="147" spans="1:29" s="2" customFormat="1" x14ac:dyDescent="0.2">
      <c r="A147" s="96" t="s">
        <v>606</v>
      </c>
      <c r="B147" s="152">
        <v>8009</v>
      </c>
      <c r="C147" s="1" t="str">
        <f t="shared" ca="1" si="53"/>
        <v/>
      </c>
      <c r="D147" s="138">
        <v>1</v>
      </c>
      <c r="E147" s="35"/>
      <c r="F147" s="138">
        <f t="shared" si="60"/>
        <v>0</v>
      </c>
      <c r="G147" s="60" t="b">
        <f t="shared" si="29"/>
        <v>1</v>
      </c>
      <c r="H147" s="1"/>
      <c r="I147" s="1"/>
      <c r="J147" s="1"/>
      <c r="K147" s="1"/>
      <c r="L147" s="1"/>
      <c r="M147" s="4">
        <f t="shared" si="54"/>
        <v>0</v>
      </c>
      <c r="N147" s="4">
        <f t="shared" si="55"/>
        <v>0</v>
      </c>
      <c r="O147" s="4">
        <f t="shared" si="55"/>
        <v>0</v>
      </c>
      <c r="P147" s="4">
        <f t="shared" si="55"/>
        <v>0</v>
      </c>
      <c r="Q147" s="4">
        <f t="shared" si="55"/>
        <v>0</v>
      </c>
      <c r="R147" s="4">
        <f t="shared" si="55"/>
        <v>0</v>
      </c>
      <c r="S147" s="4">
        <f t="shared" si="55"/>
        <v>0</v>
      </c>
      <c r="T147" s="4">
        <f t="shared" si="55"/>
        <v>0</v>
      </c>
      <c r="U147" s="4">
        <f t="shared" si="55"/>
        <v>0</v>
      </c>
      <c r="V147" s="4">
        <f t="shared" si="55"/>
        <v>0</v>
      </c>
      <c r="W147" s="4">
        <f t="shared" si="55"/>
        <v>0</v>
      </c>
      <c r="X147" s="4">
        <f t="shared" si="61"/>
        <v>0</v>
      </c>
      <c r="Y147" s="1">
        <f t="shared" si="56"/>
        <v>0</v>
      </c>
      <c r="Z147" s="1" t="str">
        <f t="shared" ca="1" si="33"/>
        <v>School number not found</v>
      </c>
      <c r="AA147" s="61">
        <f t="shared" si="57"/>
        <v>0</v>
      </c>
      <c r="AB147" s="1" t="e">
        <f t="shared" ca="1" si="58"/>
        <v>#VALUE!</v>
      </c>
      <c r="AC147" s="62" t="e">
        <f t="shared" si="59"/>
        <v>#DIV/0!</v>
      </c>
    </row>
    <row r="148" spans="1:29" s="2" customFormat="1" x14ac:dyDescent="0.2">
      <c r="A148" s="96" t="s">
        <v>650</v>
      </c>
      <c r="B148" s="152">
        <v>8011</v>
      </c>
      <c r="C148" s="1" t="str">
        <f t="shared" ca="1" si="53"/>
        <v/>
      </c>
      <c r="D148" s="138">
        <v>1</v>
      </c>
      <c r="E148" s="35"/>
      <c r="F148" s="138">
        <f t="shared" si="60"/>
        <v>0</v>
      </c>
      <c r="G148" s="60" t="b">
        <f t="shared" si="29"/>
        <v>1</v>
      </c>
      <c r="H148" s="1"/>
      <c r="I148" s="1"/>
      <c r="J148" s="1"/>
      <c r="K148" s="1"/>
      <c r="L148" s="1"/>
      <c r="M148" s="4">
        <f t="shared" si="54"/>
        <v>0</v>
      </c>
      <c r="N148" s="4">
        <f t="shared" si="55"/>
        <v>0</v>
      </c>
      <c r="O148" s="4">
        <f t="shared" si="55"/>
        <v>0</v>
      </c>
      <c r="P148" s="4">
        <f t="shared" si="55"/>
        <v>0</v>
      </c>
      <c r="Q148" s="4">
        <f t="shared" si="55"/>
        <v>0</v>
      </c>
      <c r="R148" s="4">
        <f t="shared" si="55"/>
        <v>0</v>
      </c>
      <c r="S148" s="4">
        <f t="shared" si="55"/>
        <v>0</v>
      </c>
      <c r="T148" s="4">
        <f t="shared" si="55"/>
        <v>0</v>
      </c>
      <c r="U148" s="4">
        <f t="shared" si="55"/>
        <v>0</v>
      </c>
      <c r="V148" s="4">
        <f t="shared" si="55"/>
        <v>0</v>
      </c>
      <c r="W148" s="4">
        <f t="shared" si="55"/>
        <v>0</v>
      </c>
      <c r="X148" s="4">
        <f t="shared" si="61"/>
        <v>0</v>
      </c>
      <c r="Y148" s="1">
        <f t="shared" si="56"/>
        <v>0</v>
      </c>
      <c r="Z148" s="1" t="str">
        <f t="shared" ca="1" si="33"/>
        <v>School number not found</v>
      </c>
      <c r="AA148" s="61">
        <f t="shared" si="57"/>
        <v>0</v>
      </c>
      <c r="AB148" s="1" t="e">
        <f t="shared" ca="1" si="58"/>
        <v>#VALUE!</v>
      </c>
      <c r="AC148" s="62" t="e">
        <f t="shared" si="59"/>
        <v>#DIV/0!</v>
      </c>
    </row>
    <row r="149" spans="1:29" s="2" customFormat="1" x14ac:dyDescent="0.2">
      <c r="A149" s="96" t="s">
        <v>651</v>
      </c>
      <c r="B149" s="152">
        <v>8012</v>
      </c>
      <c r="C149" s="1" t="str">
        <f t="shared" ca="1" si="53"/>
        <v/>
      </c>
      <c r="D149" s="138">
        <v>1</v>
      </c>
      <c r="E149" s="35"/>
      <c r="F149" s="138">
        <f t="shared" si="60"/>
        <v>0</v>
      </c>
      <c r="G149" s="60" t="b">
        <f t="shared" si="29"/>
        <v>1</v>
      </c>
      <c r="H149" s="1"/>
      <c r="I149" s="1"/>
      <c r="J149" s="1"/>
      <c r="K149" s="1"/>
      <c r="L149" s="1"/>
      <c r="M149" s="4">
        <f t="shared" si="54"/>
        <v>0</v>
      </c>
      <c r="N149" s="4">
        <f t="shared" si="55"/>
        <v>0</v>
      </c>
      <c r="O149" s="4">
        <f t="shared" si="55"/>
        <v>0</v>
      </c>
      <c r="P149" s="4">
        <f t="shared" si="55"/>
        <v>0</v>
      </c>
      <c r="Q149" s="4">
        <f t="shared" si="55"/>
        <v>0</v>
      </c>
      <c r="R149" s="4">
        <f t="shared" si="55"/>
        <v>0</v>
      </c>
      <c r="S149" s="4">
        <f t="shared" si="55"/>
        <v>0</v>
      </c>
      <c r="T149" s="4">
        <f t="shared" si="55"/>
        <v>0</v>
      </c>
      <c r="U149" s="4">
        <f t="shared" si="55"/>
        <v>0</v>
      </c>
      <c r="V149" s="4">
        <f t="shared" si="55"/>
        <v>0</v>
      </c>
      <c r="W149" s="4">
        <f t="shared" si="55"/>
        <v>0</v>
      </c>
      <c r="X149" s="4">
        <f t="shared" si="61"/>
        <v>0</v>
      </c>
      <c r="Y149" s="1">
        <f t="shared" si="56"/>
        <v>0</v>
      </c>
      <c r="Z149" s="1" t="str">
        <f t="shared" ca="1" si="33"/>
        <v>School number not found</v>
      </c>
      <c r="AA149" s="61">
        <f t="shared" si="57"/>
        <v>0</v>
      </c>
      <c r="AB149" s="1" t="e">
        <f t="shared" ca="1" si="58"/>
        <v>#VALUE!</v>
      </c>
      <c r="AC149" s="62" t="e">
        <f t="shared" si="59"/>
        <v>#DIV/0!</v>
      </c>
    </row>
    <row r="150" spans="1:29" s="2" customFormat="1" x14ac:dyDescent="0.2">
      <c r="A150" s="96" t="s">
        <v>652</v>
      </c>
      <c r="B150" s="152">
        <v>8013</v>
      </c>
      <c r="C150" s="1" t="str">
        <f t="shared" ca="1" si="53"/>
        <v/>
      </c>
      <c r="D150" s="138">
        <v>1</v>
      </c>
      <c r="E150" s="35"/>
      <c r="F150" s="138">
        <f t="shared" si="60"/>
        <v>0</v>
      </c>
      <c r="G150" s="60" t="b">
        <f t="shared" si="29"/>
        <v>1</v>
      </c>
      <c r="H150" s="1"/>
      <c r="I150" s="1"/>
      <c r="J150" s="1"/>
      <c r="K150" s="1"/>
      <c r="L150" s="1"/>
      <c r="M150" s="4">
        <f t="shared" si="54"/>
        <v>0</v>
      </c>
      <c r="N150" s="4">
        <f t="shared" si="55"/>
        <v>0</v>
      </c>
      <c r="O150" s="4">
        <f t="shared" si="55"/>
        <v>0</v>
      </c>
      <c r="P150" s="4">
        <f t="shared" si="55"/>
        <v>0</v>
      </c>
      <c r="Q150" s="4">
        <f t="shared" si="55"/>
        <v>0</v>
      </c>
      <c r="R150" s="4">
        <f t="shared" si="55"/>
        <v>0</v>
      </c>
      <c r="S150" s="4">
        <f t="shared" si="55"/>
        <v>0</v>
      </c>
      <c r="T150" s="4">
        <f t="shared" si="55"/>
        <v>0</v>
      </c>
      <c r="U150" s="4">
        <f t="shared" si="55"/>
        <v>0</v>
      </c>
      <c r="V150" s="4">
        <f t="shared" si="55"/>
        <v>0</v>
      </c>
      <c r="W150" s="4">
        <f t="shared" si="55"/>
        <v>0</v>
      </c>
      <c r="X150" s="4">
        <f t="shared" si="61"/>
        <v>0</v>
      </c>
      <c r="Y150" s="1">
        <f t="shared" si="56"/>
        <v>0</v>
      </c>
      <c r="Z150" s="1" t="str">
        <f t="shared" ca="1" si="33"/>
        <v>School number not found</v>
      </c>
      <c r="AA150" s="61">
        <f t="shared" si="57"/>
        <v>0</v>
      </c>
      <c r="AB150" s="1" t="e">
        <f t="shared" ca="1" si="58"/>
        <v>#VALUE!</v>
      </c>
      <c r="AC150" s="62" t="e">
        <f t="shared" si="59"/>
        <v>#DIV/0!</v>
      </c>
    </row>
    <row r="151" spans="1:29" s="2" customFormat="1" x14ac:dyDescent="0.2">
      <c r="A151" s="96" t="s">
        <v>834</v>
      </c>
      <c r="B151" s="152">
        <v>8016</v>
      </c>
      <c r="C151" s="1" t="str">
        <f t="shared" ca="1" si="53"/>
        <v/>
      </c>
      <c r="D151" s="138">
        <v>1</v>
      </c>
      <c r="E151" s="35"/>
      <c r="F151" s="138">
        <f t="shared" si="60"/>
        <v>0</v>
      </c>
      <c r="G151" s="60" t="b">
        <f t="shared" si="29"/>
        <v>1</v>
      </c>
      <c r="H151" s="1"/>
      <c r="I151" s="1"/>
      <c r="J151" s="1"/>
      <c r="K151" s="1"/>
      <c r="L151" s="1"/>
      <c r="M151" s="4">
        <f>IF(D151=1,E151,ROUND($E151/12,0))</f>
        <v>0</v>
      </c>
      <c r="N151" s="4">
        <f t="shared" ref="N151:V153" si="62">IF($D151=1,0,ROUND($E151/12,0))</f>
        <v>0</v>
      </c>
      <c r="O151" s="4">
        <f t="shared" si="62"/>
        <v>0</v>
      </c>
      <c r="P151" s="4">
        <f t="shared" si="62"/>
        <v>0</v>
      </c>
      <c r="Q151" s="4">
        <f t="shared" si="55"/>
        <v>0</v>
      </c>
      <c r="R151" s="4">
        <f t="shared" si="55"/>
        <v>0</v>
      </c>
      <c r="S151" s="4">
        <f t="shared" si="55"/>
        <v>0</v>
      </c>
      <c r="T151" s="4">
        <f t="shared" si="55"/>
        <v>0</v>
      </c>
      <c r="U151" s="4">
        <f t="shared" si="55"/>
        <v>0</v>
      </c>
      <c r="V151" s="4">
        <f t="shared" si="55"/>
        <v>0</v>
      </c>
      <c r="W151" s="4">
        <f t="shared" si="55"/>
        <v>0</v>
      </c>
      <c r="X151" s="4">
        <f t="shared" si="61"/>
        <v>0</v>
      </c>
      <c r="Y151" s="1">
        <f t="shared" si="56"/>
        <v>0</v>
      </c>
      <c r="Z151" s="1" t="str">
        <f t="shared" ca="1" si="33"/>
        <v>School number not found</v>
      </c>
      <c r="AA151" s="61">
        <f t="shared" si="57"/>
        <v>0</v>
      </c>
      <c r="AB151" s="1" t="e">
        <f t="shared" ca="1" si="58"/>
        <v>#VALUE!</v>
      </c>
      <c r="AC151" s="62" t="e">
        <f t="shared" si="59"/>
        <v>#DIV/0!</v>
      </c>
    </row>
    <row r="152" spans="1:29" s="2" customFormat="1" x14ac:dyDescent="0.2">
      <c r="A152" s="96" t="s">
        <v>835</v>
      </c>
      <c r="B152" s="152">
        <v>8017</v>
      </c>
      <c r="C152" s="1" t="str">
        <f t="shared" ca="1" si="53"/>
        <v/>
      </c>
      <c r="D152" s="138">
        <v>1</v>
      </c>
      <c r="E152" s="35"/>
      <c r="F152" s="138">
        <f t="shared" si="60"/>
        <v>0</v>
      </c>
      <c r="G152" s="60" t="b">
        <f t="shared" si="29"/>
        <v>1</v>
      </c>
      <c r="H152" s="1"/>
      <c r="I152" s="1"/>
      <c r="J152" s="1"/>
      <c r="K152" s="1"/>
      <c r="L152" s="1"/>
      <c r="M152" s="4">
        <f>IF(D152=1,E152,ROUND($E152/12,0))</f>
        <v>0</v>
      </c>
      <c r="N152" s="4">
        <f t="shared" si="62"/>
        <v>0</v>
      </c>
      <c r="O152" s="4">
        <f t="shared" si="62"/>
        <v>0</v>
      </c>
      <c r="P152" s="4">
        <f t="shared" si="62"/>
        <v>0</v>
      </c>
      <c r="Q152" s="4">
        <f t="shared" si="55"/>
        <v>0</v>
      </c>
      <c r="R152" s="4">
        <f t="shared" si="62"/>
        <v>0</v>
      </c>
      <c r="S152" s="4">
        <f t="shared" si="55"/>
        <v>0</v>
      </c>
      <c r="T152" s="4">
        <f t="shared" si="55"/>
        <v>0</v>
      </c>
      <c r="U152" s="4">
        <f t="shared" si="55"/>
        <v>0</v>
      </c>
      <c r="V152" s="4">
        <f t="shared" si="55"/>
        <v>0</v>
      </c>
      <c r="W152" s="4">
        <f t="shared" si="55"/>
        <v>0</v>
      </c>
      <c r="X152" s="4">
        <f t="shared" si="61"/>
        <v>0</v>
      </c>
      <c r="Y152" s="1">
        <f t="shared" si="56"/>
        <v>0</v>
      </c>
      <c r="Z152" s="1" t="str">
        <f t="shared" ca="1" si="33"/>
        <v>School number not found</v>
      </c>
      <c r="AA152" s="61">
        <f t="shared" si="57"/>
        <v>0</v>
      </c>
      <c r="AB152" s="1" t="e">
        <f t="shared" ca="1" si="58"/>
        <v>#VALUE!</v>
      </c>
      <c r="AC152" s="62" t="e">
        <f t="shared" si="59"/>
        <v>#DIV/0!</v>
      </c>
    </row>
    <row r="153" spans="1:29" s="2" customFormat="1" x14ac:dyDescent="0.2">
      <c r="A153" s="96" t="s">
        <v>653</v>
      </c>
      <c r="B153" s="152">
        <v>8018</v>
      </c>
      <c r="C153" s="1" t="str">
        <f t="shared" ca="1" si="53"/>
        <v/>
      </c>
      <c r="D153" s="138">
        <v>1</v>
      </c>
      <c r="E153" s="35"/>
      <c r="F153" s="23">
        <f t="shared" si="27"/>
        <v>0</v>
      </c>
      <c r="G153" s="60" t="b">
        <f t="shared" si="29"/>
        <v>1</v>
      </c>
      <c r="H153" s="1"/>
      <c r="I153" s="1"/>
      <c r="J153" s="1"/>
      <c r="K153" s="1"/>
      <c r="L153" s="1"/>
      <c r="M153" s="4">
        <f>IF(D153=1,E153,ROUND($E153/12,0))</f>
        <v>0</v>
      </c>
      <c r="N153" s="4">
        <f t="shared" si="62"/>
        <v>0</v>
      </c>
      <c r="O153" s="4">
        <f t="shared" si="62"/>
        <v>0</v>
      </c>
      <c r="P153" s="4">
        <f t="shared" si="62"/>
        <v>0</v>
      </c>
      <c r="Q153" s="4">
        <f t="shared" si="55"/>
        <v>0</v>
      </c>
      <c r="R153" s="4">
        <f t="shared" si="62"/>
        <v>0</v>
      </c>
      <c r="S153" s="4">
        <f t="shared" si="62"/>
        <v>0</v>
      </c>
      <c r="T153" s="4">
        <f t="shared" si="55"/>
        <v>0</v>
      </c>
      <c r="U153" s="4">
        <f t="shared" si="62"/>
        <v>0</v>
      </c>
      <c r="V153" s="4">
        <f t="shared" si="62"/>
        <v>0</v>
      </c>
      <c r="W153" s="4">
        <f t="shared" si="55"/>
        <v>0</v>
      </c>
      <c r="X153" s="4">
        <f t="shared" si="61"/>
        <v>0</v>
      </c>
      <c r="Y153" s="1">
        <f>SUM(M153:X153)</f>
        <v>0</v>
      </c>
      <c r="Z153" s="1" t="str">
        <f t="shared" ca="1" si="33"/>
        <v>School number not found</v>
      </c>
      <c r="AA153" s="61">
        <f t="shared" si="57"/>
        <v>0</v>
      </c>
      <c r="AB153" s="1" t="e">
        <f t="shared" ca="1" si="58"/>
        <v>#VALUE!</v>
      </c>
      <c r="AC153" s="62" t="e">
        <f t="shared" si="59"/>
        <v>#DIV/0!</v>
      </c>
    </row>
    <row r="154" spans="1:29" s="125" customFormat="1" x14ac:dyDescent="0.2">
      <c r="A154" s="123" t="s">
        <v>564</v>
      </c>
      <c r="B154" s="124">
        <v>8140</v>
      </c>
      <c r="C154" s="1" t="str">
        <f t="shared" ref="C154:C177" ca="1" si="63">IF(CostCentre="School number not found","",CostCentre&amp;B154)</f>
        <v/>
      </c>
      <c r="D154" s="6">
        <v>1</v>
      </c>
      <c r="E154" s="35"/>
      <c r="F154" s="23">
        <f t="shared" si="27"/>
        <v>0</v>
      </c>
      <c r="G154" s="60" t="b">
        <f t="shared" si="29"/>
        <v>1</v>
      </c>
      <c r="M154" s="4">
        <f t="shared" ref="M154:M177" si="64">IF(D154=1,E154,ROUND($E154/12,0))</f>
        <v>0</v>
      </c>
      <c r="N154" s="4">
        <f t="shared" ref="N154:W177" si="65">IF($D154=1,0,ROUND($E154/12,0))</f>
        <v>0</v>
      </c>
      <c r="O154" s="4">
        <f t="shared" si="65"/>
        <v>0</v>
      </c>
      <c r="P154" s="4">
        <f t="shared" si="65"/>
        <v>0</v>
      </c>
      <c r="Q154" s="4">
        <f t="shared" si="65"/>
        <v>0</v>
      </c>
      <c r="R154" s="4">
        <f t="shared" si="65"/>
        <v>0</v>
      </c>
      <c r="S154" s="4">
        <f t="shared" si="65"/>
        <v>0</v>
      </c>
      <c r="T154" s="4">
        <f t="shared" si="65"/>
        <v>0</v>
      </c>
      <c r="U154" s="4">
        <f t="shared" si="65"/>
        <v>0</v>
      </c>
      <c r="V154" s="4">
        <f t="shared" si="65"/>
        <v>0</v>
      </c>
      <c r="W154" s="4">
        <f t="shared" si="65"/>
        <v>0</v>
      </c>
      <c r="X154" s="4">
        <f t="shared" si="61"/>
        <v>0</v>
      </c>
      <c r="Y154" s="1">
        <f t="shared" ref="Y154:Y184" si="66">SUM(M154:X154)</f>
        <v>0</v>
      </c>
      <c r="Z154" s="1" t="str">
        <f t="shared" ca="1" si="33"/>
        <v>School number not found</v>
      </c>
      <c r="AA154" s="61">
        <f t="shared" si="57"/>
        <v>0</v>
      </c>
      <c r="AB154" s="1" t="e">
        <f t="shared" ca="1" si="58"/>
        <v>#VALUE!</v>
      </c>
      <c r="AC154" s="62" t="e">
        <f t="shared" ref="AC154:AC177" si="67">ROUND($E154/$AA154,2)</f>
        <v>#DIV/0!</v>
      </c>
    </row>
    <row r="155" spans="1:29" x14ac:dyDescent="0.2">
      <c r="A155" s="1" t="s">
        <v>565</v>
      </c>
      <c r="B155" s="155">
        <v>8160</v>
      </c>
      <c r="C155" s="1" t="str">
        <f t="shared" ca="1" si="63"/>
        <v/>
      </c>
      <c r="D155" s="6">
        <v>1</v>
      </c>
      <c r="E155" s="35"/>
      <c r="F155" s="23">
        <f t="shared" si="27"/>
        <v>0</v>
      </c>
      <c r="G155" s="60" t="b">
        <f t="shared" si="29"/>
        <v>1</v>
      </c>
      <c r="M155" s="4">
        <f t="shared" si="64"/>
        <v>0</v>
      </c>
      <c r="N155" s="4">
        <f t="shared" si="65"/>
        <v>0</v>
      </c>
      <c r="O155" s="4">
        <f t="shared" si="65"/>
        <v>0</v>
      </c>
      <c r="P155" s="4">
        <f t="shared" si="65"/>
        <v>0</v>
      </c>
      <c r="Q155" s="4">
        <f t="shared" si="65"/>
        <v>0</v>
      </c>
      <c r="R155" s="4">
        <f t="shared" si="65"/>
        <v>0</v>
      </c>
      <c r="S155" s="4">
        <f t="shared" si="65"/>
        <v>0</v>
      </c>
      <c r="T155" s="4">
        <f t="shared" si="65"/>
        <v>0</v>
      </c>
      <c r="U155" s="4">
        <f t="shared" si="65"/>
        <v>0</v>
      </c>
      <c r="V155" s="4">
        <f t="shared" si="65"/>
        <v>0</v>
      </c>
      <c r="W155" s="4">
        <f t="shared" si="65"/>
        <v>0</v>
      </c>
      <c r="X155" s="4">
        <f t="shared" ref="X155:X177" si="68">E155-SUM(M155:W155)</f>
        <v>0</v>
      </c>
      <c r="Y155" s="1">
        <f t="shared" si="66"/>
        <v>0</v>
      </c>
      <c r="Z155" s="1" t="str">
        <f t="shared" ca="1" si="33"/>
        <v>School number not found</v>
      </c>
      <c r="AA155" s="61">
        <f t="shared" si="57"/>
        <v>0</v>
      </c>
      <c r="AB155" s="1" t="e">
        <f t="shared" ca="1" si="58"/>
        <v>#VALUE!</v>
      </c>
      <c r="AC155" s="62" t="e">
        <f t="shared" si="67"/>
        <v>#DIV/0!</v>
      </c>
    </row>
    <row r="156" spans="1:29" x14ac:dyDescent="0.2">
      <c r="A156" s="1" t="s">
        <v>566</v>
      </c>
      <c r="B156" s="155">
        <v>8162</v>
      </c>
      <c r="C156" s="1" t="str">
        <f t="shared" ca="1" si="63"/>
        <v/>
      </c>
      <c r="D156" s="6">
        <v>1</v>
      </c>
      <c r="E156" s="35"/>
      <c r="F156" s="23">
        <f t="shared" si="27"/>
        <v>0</v>
      </c>
      <c r="G156" s="60" t="b">
        <f t="shared" si="29"/>
        <v>1</v>
      </c>
      <c r="M156" s="4">
        <f t="shared" si="64"/>
        <v>0</v>
      </c>
      <c r="N156" s="4">
        <f t="shared" si="65"/>
        <v>0</v>
      </c>
      <c r="O156" s="4">
        <f t="shared" si="65"/>
        <v>0</v>
      </c>
      <c r="P156" s="4">
        <f t="shared" si="65"/>
        <v>0</v>
      </c>
      <c r="Q156" s="4">
        <f t="shared" si="65"/>
        <v>0</v>
      </c>
      <c r="R156" s="4">
        <f t="shared" si="65"/>
        <v>0</v>
      </c>
      <c r="S156" s="4">
        <f t="shared" si="65"/>
        <v>0</v>
      </c>
      <c r="T156" s="4">
        <f t="shared" si="65"/>
        <v>0</v>
      </c>
      <c r="U156" s="4">
        <f t="shared" si="65"/>
        <v>0</v>
      </c>
      <c r="V156" s="4">
        <f t="shared" si="65"/>
        <v>0</v>
      </c>
      <c r="W156" s="4">
        <f t="shared" si="65"/>
        <v>0</v>
      </c>
      <c r="X156" s="4">
        <f t="shared" si="68"/>
        <v>0</v>
      </c>
      <c r="Y156" s="1">
        <f t="shared" si="66"/>
        <v>0</v>
      </c>
      <c r="Z156" s="1" t="str">
        <f t="shared" ca="1" si="33"/>
        <v>School number not found</v>
      </c>
      <c r="AA156" s="61">
        <f t="shared" si="57"/>
        <v>0</v>
      </c>
      <c r="AB156" s="1" t="e">
        <f t="shared" ref="AB156:AB177" ca="1" si="69">ROUND($E156/$Z156,2)</f>
        <v>#VALUE!</v>
      </c>
      <c r="AC156" s="62" t="e">
        <f t="shared" si="67"/>
        <v>#DIV/0!</v>
      </c>
    </row>
    <row r="157" spans="1:29" x14ac:dyDescent="0.2">
      <c r="A157" s="1" t="s">
        <v>654</v>
      </c>
      <c r="B157" s="155">
        <v>8200</v>
      </c>
      <c r="C157" s="1" t="str">
        <f t="shared" ca="1" si="63"/>
        <v/>
      </c>
      <c r="D157" s="6">
        <v>1</v>
      </c>
      <c r="E157" s="35"/>
      <c r="F157" s="23">
        <f t="shared" si="27"/>
        <v>0</v>
      </c>
      <c r="G157" s="60" t="b">
        <f t="shared" si="29"/>
        <v>1</v>
      </c>
      <c r="M157" s="4">
        <f t="shared" si="64"/>
        <v>0</v>
      </c>
      <c r="N157" s="4">
        <f t="shared" si="65"/>
        <v>0</v>
      </c>
      <c r="O157" s="4">
        <f t="shared" si="65"/>
        <v>0</v>
      </c>
      <c r="P157" s="4">
        <f t="shared" si="65"/>
        <v>0</v>
      </c>
      <c r="Q157" s="4">
        <f t="shared" si="65"/>
        <v>0</v>
      </c>
      <c r="R157" s="4">
        <f t="shared" si="65"/>
        <v>0</v>
      </c>
      <c r="S157" s="4">
        <f t="shared" si="65"/>
        <v>0</v>
      </c>
      <c r="T157" s="4">
        <f t="shared" si="65"/>
        <v>0</v>
      </c>
      <c r="U157" s="4">
        <f t="shared" si="65"/>
        <v>0</v>
      </c>
      <c r="V157" s="4">
        <f t="shared" si="65"/>
        <v>0</v>
      </c>
      <c r="W157" s="4">
        <f t="shared" si="65"/>
        <v>0</v>
      </c>
      <c r="X157" s="4">
        <f t="shared" si="68"/>
        <v>0</v>
      </c>
      <c r="Y157" s="1">
        <f t="shared" si="66"/>
        <v>0</v>
      </c>
      <c r="Z157" s="1" t="str">
        <f t="shared" ca="1" si="33"/>
        <v>School number not found</v>
      </c>
      <c r="AA157" s="61">
        <f t="shared" si="57"/>
        <v>0</v>
      </c>
      <c r="AB157" s="1" t="e">
        <f t="shared" ca="1" si="69"/>
        <v>#VALUE!</v>
      </c>
      <c r="AC157" s="62" t="e">
        <f t="shared" si="67"/>
        <v>#DIV/0!</v>
      </c>
    </row>
    <row r="158" spans="1:29" x14ac:dyDescent="0.2">
      <c r="A158" s="154" t="s">
        <v>655</v>
      </c>
      <c r="B158" s="23">
        <v>8201</v>
      </c>
      <c r="C158" s="1" t="str">
        <f t="shared" ca="1" si="63"/>
        <v/>
      </c>
      <c r="D158" s="6">
        <v>1</v>
      </c>
      <c r="E158" s="35"/>
      <c r="F158" s="23">
        <f t="shared" si="27"/>
        <v>0</v>
      </c>
      <c r="G158" s="60" t="b">
        <f t="shared" si="29"/>
        <v>1</v>
      </c>
      <c r="M158" s="4">
        <f t="shared" si="64"/>
        <v>0</v>
      </c>
      <c r="N158" s="4">
        <f t="shared" si="65"/>
        <v>0</v>
      </c>
      <c r="O158" s="4">
        <f t="shared" si="65"/>
        <v>0</v>
      </c>
      <c r="P158" s="4">
        <f t="shared" si="65"/>
        <v>0</v>
      </c>
      <c r="Q158" s="4">
        <f t="shared" si="65"/>
        <v>0</v>
      </c>
      <c r="R158" s="4">
        <f t="shared" si="65"/>
        <v>0</v>
      </c>
      <c r="S158" s="4">
        <f t="shared" si="65"/>
        <v>0</v>
      </c>
      <c r="T158" s="4">
        <f t="shared" si="65"/>
        <v>0</v>
      </c>
      <c r="U158" s="4">
        <f t="shared" si="65"/>
        <v>0</v>
      </c>
      <c r="V158" s="4">
        <f t="shared" si="65"/>
        <v>0</v>
      </c>
      <c r="W158" s="4">
        <f t="shared" si="65"/>
        <v>0</v>
      </c>
      <c r="X158" s="4">
        <f t="shared" si="68"/>
        <v>0</v>
      </c>
      <c r="Y158" s="1">
        <f t="shared" si="66"/>
        <v>0</v>
      </c>
      <c r="Z158" s="1" t="str">
        <f t="shared" ca="1" si="33"/>
        <v>School number not found</v>
      </c>
      <c r="AA158" s="61">
        <f t="shared" si="57"/>
        <v>0</v>
      </c>
      <c r="AB158" s="1" t="e">
        <f t="shared" ca="1" si="69"/>
        <v>#VALUE!</v>
      </c>
      <c r="AC158" s="62" t="e">
        <f t="shared" si="67"/>
        <v>#DIV/0!</v>
      </c>
    </row>
    <row r="159" spans="1:29" x14ac:dyDescent="0.2">
      <c r="A159" s="1" t="s">
        <v>567</v>
      </c>
      <c r="B159" s="23">
        <v>8203</v>
      </c>
      <c r="C159" s="1" t="str">
        <f t="shared" ca="1" si="63"/>
        <v/>
      </c>
      <c r="D159" s="6">
        <v>1</v>
      </c>
      <c r="E159" s="35"/>
      <c r="F159" s="23">
        <f t="shared" si="27"/>
        <v>0</v>
      </c>
      <c r="G159" s="60" t="b">
        <f t="shared" si="29"/>
        <v>1</v>
      </c>
      <c r="M159" s="4">
        <f t="shared" ref="M159:M165" si="70">IF(D159=1,E159,ROUND($E159/12,0))</f>
        <v>0</v>
      </c>
      <c r="N159" s="4">
        <f t="shared" si="65"/>
        <v>0</v>
      </c>
      <c r="O159" s="4">
        <f t="shared" si="65"/>
        <v>0</v>
      </c>
      <c r="P159" s="4">
        <f t="shared" si="65"/>
        <v>0</v>
      </c>
      <c r="Q159" s="4">
        <f t="shared" si="65"/>
        <v>0</v>
      </c>
      <c r="R159" s="4">
        <f t="shared" si="65"/>
        <v>0</v>
      </c>
      <c r="S159" s="4">
        <f t="shared" si="65"/>
        <v>0</v>
      </c>
      <c r="T159" s="4">
        <f t="shared" si="65"/>
        <v>0</v>
      </c>
      <c r="U159" s="4">
        <f t="shared" si="65"/>
        <v>0</v>
      </c>
      <c r="V159" s="4">
        <f t="shared" si="65"/>
        <v>0</v>
      </c>
      <c r="W159" s="4">
        <f t="shared" si="65"/>
        <v>0</v>
      </c>
      <c r="X159" s="4">
        <f t="shared" ref="X159:X165" si="71">E159-SUM(M159:W159)</f>
        <v>0</v>
      </c>
      <c r="Y159" s="1">
        <f>SUM(M159:X159)</f>
        <v>0</v>
      </c>
      <c r="Z159" s="1" t="str">
        <f t="shared" ca="1" si="33"/>
        <v>School number not found</v>
      </c>
      <c r="AA159" s="61">
        <f t="shared" si="57"/>
        <v>0</v>
      </c>
      <c r="AB159" s="1" t="e">
        <f t="shared" ca="1" si="69"/>
        <v>#VALUE!</v>
      </c>
      <c r="AC159" s="62" t="e">
        <f t="shared" si="67"/>
        <v>#DIV/0!</v>
      </c>
    </row>
    <row r="160" spans="1:29" x14ac:dyDescent="0.2">
      <c r="A160" s="1" t="s">
        <v>667</v>
      </c>
      <c r="B160" s="23">
        <v>8220</v>
      </c>
      <c r="C160" s="1" t="str">
        <f t="shared" ca="1" si="63"/>
        <v/>
      </c>
      <c r="D160" s="6">
        <v>1</v>
      </c>
      <c r="E160" s="35"/>
      <c r="F160" s="23">
        <f t="shared" si="27"/>
        <v>0</v>
      </c>
      <c r="G160" s="60" t="b">
        <f t="shared" si="29"/>
        <v>1</v>
      </c>
      <c r="M160" s="4">
        <f t="shared" si="70"/>
        <v>0</v>
      </c>
      <c r="N160" s="4">
        <f t="shared" si="65"/>
        <v>0</v>
      </c>
      <c r="O160" s="4">
        <f t="shared" si="65"/>
        <v>0</v>
      </c>
      <c r="P160" s="4">
        <f t="shared" si="65"/>
        <v>0</v>
      </c>
      <c r="Q160" s="4">
        <f t="shared" si="65"/>
        <v>0</v>
      </c>
      <c r="R160" s="4">
        <f t="shared" si="65"/>
        <v>0</v>
      </c>
      <c r="S160" s="4">
        <f t="shared" si="65"/>
        <v>0</v>
      </c>
      <c r="T160" s="4">
        <f t="shared" si="65"/>
        <v>0</v>
      </c>
      <c r="U160" s="4">
        <f t="shared" si="65"/>
        <v>0</v>
      </c>
      <c r="V160" s="4">
        <f t="shared" si="65"/>
        <v>0</v>
      </c>
      <c r="W160" s="4">
        <f t="shared" si="65"/>
        <v>0</v>
      </c>
      <c r="X160" s="4">
        <f t="shared" si="71"/>
        <v>0</v>
      </c>
      <c r="Y160" s="1">
        <f>SUM(M160:X160)</f>
        <v>0</v>
      </c>
      <c r="Z160" s="1" t="str">
        <f t="shared" ca="1" si="33"/>
        <v>School number not found</v>
      </c>
      <c r="AA160" s="61">
        <f t="shared" si="57"/>
        <v>0</v>
      </c>
      <c r="AB160" s="1" t="e">
        <f t="shared" ca="1" si="69"/>
        <v>#VALUE!</v>
      </c>
      <c r="AC160" s="62" t="e">
        <f t="shared" si="67"/>
        <v>#DIV/0!</v>
      </c>
    </row>
    <row r="161" spans="1:29" x14ac:dyDescent="0.2">
      <c r="A161" s="1" t="s">
        <v>657</v>
      </c>
      <c r="B161" s="23">
        <v>8227</v>
      </c>
      <c r="C161" s="1" t="str">
        <f t="shared" ca="1" si="63"/>
        <v/>
      </c>
      <c r="D161" s="6">
        <v>1</v>
      </c>
      <c r="E161" s="35"/>
      <c r="F161" s="23">
        <f t="shared" si="27"/>
        <v>0</v>
      </c>
      <c r="G161" s="60" t="b">
        <f t="shared" si="29"/>
        <v>1</v>
      </c>
      <c r="M161" s="4">
        <f t="shared" si="70"/>
        <v>0</v>
      </c>
      <c r="N161" s="4">
        <f t="shared" si="65"/>
        <v>0</v>
      </c>
      <c r="O161" s="4">
        <f t="shared" si="65"/>
        <v>0</v>
      </c>
      <c r="P161" s="4">
        <f t="shared" si="65"/>
        <v>0</v>
      </c>
      <c r="Q161" s="4">
        <f t="shared" ref="Q161:W165" si="72">IF($D161=1,0,ROUND($E161/12,0))</f>
        <v>0</v>
      </c>
      <c r="R161" s="4">
        <f t="shared" si="72"/>
        <v>0</v>
      </c>
      <c r="S161" s="4">
        <f t="shared" si="72"/>
        <v>0</v>
      </c>
      <c r="T161" s="4">
        <f t="shared" si="72"/>
        <v>0</v>
      </c>
      <c r="U161" s="4">
        <f t="shared" si="72"/>
        <v>0</v>
      </c>
      <c r="V161" s="4">
        <f t="shared" si="72"/>
        <v>0</v>
      </c>
      <c r="W161" s="4">
        <f t="shared" si="72"/>
        <v>0</v>
      </c>
      <c r="X161" s="4">
        <f t="shared" si="71"/>
        <v>0</v>
      </c>
      <c r="Y161" s="1">
        <f>SUM(M161:X161)</f>
        <v>0</v>
      </c>
      <c r="Z161" s="1" t="str">
        <f t="shared" ca="1" si="33"/>
        <v>School number not found</v>
      </c>
      <c r="AA161" s="61">
        <f t="shared" si="57"/>
        <v>0</v>
      </c>
      <c r="AB161" s="1" t="e">
        <f t="shared" ca="1" si="69"/>
        <v>#VALUE!</v>
      </c>
      <c r="AC161" s="62" t="e">
        <f t="shared" si="67"/>
        <v>#DIV/0!</v>
      </c>
    </row>
    <row r="162" spans="1:29" x14ac:dyDescent="0.2">
      <c r="A162" s="1" t="s">
        <v>668</v>
      </c>
      <c r="B162" s="155">
        <v>8230</v>
      </c>
      <c r="C162" s="1" t="str">
        <f t="shared" ca="1" si="63"/>
        <v/>
      </c>
      <c r="D162" s="6">
        <v>1</v>
      </c>
      <c r="E162" s="35"/>
      <c r="F162" s="23">
        <f t="shared" si="27"/>
        <v>0</v>
      </c>
      <c r="G162" s="60" t="b">
        <f t="shared" si="29"/>
        <v>1</v>
      </c>
      <c r="M162" s="4">
        <f t="shared" si="70"/>
        <v>0</v>
      </c>
      <c r="N162" s="4">
        <f t="shared" si="65"/>
        <v>0</v>
      </c>
      <c r="O162" s="4">
        <f t="shared" si="65"/>
        <v>0</v>
      </c>
      <c r="P162" s="4">
        <f t="shared" si="65"/>
        <v>0</v>
      </c>
      <c r="Q162" s="4">
        <f t="shared" si="72"/>
        <v>0</v>
      </c>
      <c r="R162" s="4">
        <f t="shared" si="72"/>
        <v>0</v>
      </c>
      <c r="S162" s="4">
        <f t="shared" si="72"/>
        <v>0</v>
      </c>
      <c r="T162" s="4">
        <f t="shared" si="72"/>
        <v>0</v>
      </c>
      <c r="U162" s="4">
        <f t="shared" si="72"/>
        <v>0</v>
      </c>
      <c r="V162" s="4">
        <f t="shared" si="72"/>
        <v>0</v>
      </c>
      <c r="W162" s="4">
        <f t="shared" si="72"/>
        <v>0</v>
      </c>
      <c r="X162" s="4">
        <f t="shared" si="71"/>
        <v>0</v>
      </c>
      <c r="Y162" s="1">
        <f>SUM(M162:X162)</f>
        <v>0</v>
      </c>
      <c r="Z162" s="1" t="str">
        <f t="shared" ca="1" si="33"/>
        <v>School number not found</v>
      </c>
      <c r="AA162" s="61">
        <f t="shared" si="57"/>
        <v>0</v>
      </c>
      <c r="AB162" s="1" t="e">
        <f t="shared" ca="1" si="69"/>
        <v>#VALUE!</v>
      </c>
      <c r="AC162" s="62" t="e">
        <f t="shared" si="67"/>
        <v>#DIV/0!</v>
      </c>
    </row>
    <row r="163" spans="1:29" x14ac:dyDescent="0.2">
      <c r="A163" s="1" t="s">
        <v>669</v>
      </c>
      <c r="B163" s="155">
        <v>8231</v>
      </c>
      <c r="C163" s="1" t="str">
        <f t="shared" ca="1" si="63"/>
        <v/>
      </c>
      <c r="D163" s="6">
        <v>1</v>
      </c>
      <c r="E163" s="35"/>
      <c r="F163" s="23">
        <f t="shared" si="27"/>
        <v>0</v>
      </c>
      <c r="G163" s="60" t="b">
        <f t="shared" si="29"/>
        <v>1</v>
      </c>
      <c r="M163" s="4">
        <f t="shared" si="70"/>
        <v>0</v>
      </c>
      <c r="N163" s="4">
        <f t="shared" si="65"/>
        <v>0</v>
      </c>
      <c r="O163" s="4">
        <f t="shared" si="65"/>
        <v>0</v>
      </c>
      <c r="P163" s="4">
        <f t="shared" si="65"/>
        <v>0</v>
      </c>
      <c r="Q163" s="4">
        <f t="shared" si="72"/>
        <v>0</v>
      </c>
      <c r="R163" s="4">
        <f t="shared" si="72"/>
        <v>0</v>
      </c>
      <c r="S163" s="4">
        <f t="shared" si="72"/>
        <v>0</v>
      </c>
      <c r="T163" s="4">
        <f t="shared" si="72"/>
        <v>0</v>
      </c>
      <c r="U163" s="4">
        <f t="shared" si="72"/>
        <v>0</v>
      </c>
      <c r="V163" s="4">
        <f t="shared" si="72"/>
        <v>0</v>
      </c>
      <c r="W163" s="4">
        <f t="shared" si="72"/>
        <v>0</v>
      </c>
      <c r="X163" s="4">
        <f t="shared" si="71"/>
        <v>0</v>
      </c>
      <c r="Y163" s="1">
        <f>SUM(M163:X163)</f>
        <v>0</v>
      </c>
      <c r="Z163" s="1" t="str">
        <f t="shared" ca="1" si="33"/>
        <v>School number not found</v>
      </c>
      <c r="AA163" s="61">
        <f t="shared" si="57"/>
        <v>0</v>
      </c>
      <c r="AB163" s="1" t="e">
        <f t="shared" ca="1" si="69"/>
        <v>#VALUE!</v>
      </c>
      <c r="AC163" s="62" t="e">
        <f t="shared" si="67"/>
        <v>#DIV/0!</v>
      </c>
    </row>
    <row r="164" spans="1:29" x14ac:dyDescent="0.2">
      <c r="A164" s="1" t="s">
        <v>568</v>
      </c>
      <c r="B164" s="155">
        <v>8281</v>
      </c>
      <c r="C164" s="1" t="str">
        <f t="shared" ca="1" si="63"/>
        <v/>
      </c>
      <c r="D164" s="6">
        <v>1</v>
      </c>
      <c r="E164" s="35"/>
      <c r="F164" s="23">
        <f t="shared" si="27"/>
        <v>0</v>
      </c>
      <c r="G164" s="60" t="b">
        <f t="shared" si="29"/>
        <v>1</v>
      </c>
      <c r="M164" s="4">
        <f t="shared" si="70"/>
        <v>0</v>
      </c>
      <c r="N164" s="4">
        <f t="shared" si="65"/>
        <v>0</v>
      </c>
      <c r="O164" s="4">
        <f t="shared" si="65"/>
        <v>0</v>
      </c>
      <c r="P164" s="4">
        <f t="shared" si="65"/>
        <v>0</v>
      </c>
      <c r="Q164" s="4">
        <f t="shared" si="72"/>
        <v>0</v>
      </c>
      <c r="R164" s="4">
        <f t="shared" si="72"/>
        <v>0</v>
      </c>
      <c r="S164" s="4">
        <f t="shared" si="72"/>
        <v>0</v>
      </c>
      <c r="T164" s="4">
        <f t="shared" si="72"/>
        <v>0</v>
      </c>
      <c r="U164" s="4">
        <f t="shared" si="72"/>
        <v>0</v>
      </c>
      <c r="V164" s="4">
        <f t="shared" si="72"/>
        <v>0</v>
      </c>
      <c r="W164" s="4">
        <f t="shared" si="72"/>
        <v>0</v>
      </c>
      <c r="X164" s="4">
        <f t="shared" si="71"/>
        <v>0</v>
      </c>
      <c r="Y164" s="1">
        <f t="shared" si="66"/>
        <v>0</v>
      </c>
      <c r="Z164" s="1" t="str">
        <f t="shared" ca="1" si="33"/>
        <v>School number not found</v>
      </c>
      <c r="AA164" s="61">
        <f t="shared" si="57"/>
        <v>0</v>
      </c>
      <c r="AB164" s="1" t="e">
        <f t="shared" ca="1" si="69"/>
        <v>#VALUE!</v>
      </c>
      <c r="AC164" s="62" t="e">
        <f t="shared" si="67"/>
        <v>#DIV/0!</v>
      </c>
    </row>
    <row r="165" spans="1:29" x14ac:dyDescent="0.2">
      <c r="A165" s="1" t="s">
        <v>659</v>
      </c>
      <c r="B165" s="155">
        <v>8290</v>
      </c>
      <c r="C165" s="1" t="str">
        <f t="shared" ca="1" si="63"/>
        <v/>
      </c>
      <c r="D165" s="6">
        <v>1</v>
      </c>
      <c r="E165" s="35"/>
      <c r="F165" s="23">
        <f t="shared" si="27"/>
        <v>0</v>
      </c>
      <c r="G165" s="60" t="b">
        <f t="shared" si="29"/>
        <v>1</v>
      </c>
      <c r="M165" s="4">
        <f t="shared" si="70"/>
        <v>0</v>
      </c>
      <c r="N165" s="4">
        <f t="shared" si="65"/>
        <v>0</v>
      </c>
      <c r="O165" s="4">
        <f t="shared" si="65"/>
        <v>0</v>
      </c>
      <c r="P165" s="4">
        <f t="shared" si="65"/>
        <v>0</v>
      </c>
      <c r="Q165" s="4">
        <f t="shared" si="65"/>
        <v>0</v>
      </c>
      <c r="R165" s="4">
        <f t="shared" si="65"/>
        <v>0</v>
      </c>
      <c r="S165" s="4">
        <f t="shared" si="72"/>
        <v>0</v>
      </c>
      <c r="T165" s="4">
        <f t="shared" si="72"/>
        <v>0</v>
      </c>
      <c r="U165" s="4">
        <f t="shared" si="65"/>
        <v>0</v>
      </c>
      <c r="V165" s="4">
        <f t="shared" si="65"/>
        <v>0</v>
      </c>
      <c r="W165" s="4">
        <f t="shared" si="65"/>
        <v>0</v>
      </c>
      <c r="X165" s="4">
        <f t="shared" si="71"/>
        <v>0</v>
      </c>
      <c r="Y165" s="1">
        <f t="shared" si="66"/>
        <v>0</v>
      </c>
      <c r="Z165" s="1" t="str">
        <f t="shared" ca="1" si="33"/>
        <v>School number not found</v>
      </c>
      <c r="AA165" s="61">
        <f t="shared" si="57"/>
        <v>0</v>
      </c>
      <c r="AB165" s="1" t="e">
        <f t="shared" ca="1" si="69"/>
        <v>#VALUE!</v>
      </c>
      <c r="AC165" s="62" t="e">
        <f t="shared" si="67"/>
        <v>#DIV/0!</v>
      </c>
    </row>
    <row r="166" spans="1:29" x14ac:dyDescent="0.2">
      <c r="A166" s="97" t="s">
        <v>598</v>
      </c>
      <c r="B166" s="155">
        <v>8340</v>
      </c>
      <c r="C166" s="1" t="str">
        <f t="shared" ca="1" si="63"/>
        <v/>
      </c>
      <c r="D166" s="6">
        <v>1</v>
      </c>
      <c r="E166" s="35"/>
      <c r="F166" s="23">
        <f t="shared" si="27"/>
        <v>0</v>
      </c>
      <c r="G166" s="60" t="b">
        <f t="shared" si="29"/>
        <v>1</v>
      </c>
      <c r="M166" s="4">
        <f t="shared" si="64"/>
        <v>0</v>
      </c>
      <c r="N166" s="4">
        <f t="shared" si="65"/>
        <v>0</v>
      </c>
      <c r="O166" s="4">
        <f t="shared" si="65"/>
        <v>0</v>
      </c>
      <c r="P166" s="4">
        <f t="shared" si="65"/>
        <v>0</v>
      </c>
      <c r="Q166" s="4">
        <f t="shared" si="65"/>
        <v>0</v>
      </c>
      <c r="R166" s="4">
        <f t="shared" si="65"/>
        <v>0</v>
      </c>
      <c r="S166" s="4">
        <f t="shared" si="65"/>
        <v>0</v>
      </c>
      <c r="T166" s="4">
        <f t="shared" si="65"/>
        <v>0</v>
      </c>
      <c r="U166" s="4">
        <f t="shared" si="65"/>
        <v>0</v>
      </c>
      <c r="V166" s="4">
        <f t="shared" si="65"/>
        <v>0</v>
      </c>
      <c r="W166" s="4">
        <f t="shared" si="65"/>
        <v>0</v>
      </c>
      <c r="X166" s="4">
        <f t="shared" si="68"/>
        <v>0</v>
      </c>
      <c r="Y166" s="1">
        <f t="shared" si="66"/>
        <v>0</v>
      </c>
      <c r="Z166" s="1" t="str">
        <f t="shared" ca="1" si="33"/>
        <v>School number not found</v>
      </c>
      <c r="AA166" s="61">
        <f t="shared" si="57"/>
        <v>0</v>
      </c>
      <c r="AB166" s="1" t="e">
        <f t="shared" ca="1" si="69"/>
        <v>#VALUE!</v>
      </c>
      <c r="AC166" s="62" t="e">
        <f t="shared" si="67"/>
        <v>#DIV/0!</v>
      </c>
    </row>
    <row r="167" spans="1:29" x14ac:dyDescent="0.2">
      <c r="A167" s="1" t="s">
        <v>660</v>
      </c>
      <c r="B167" s="23">
        <v>8510</v>
      </c>
      <c r="C167" s="1" t="str">
        <f t="shared" ca="1" si="63"/>
        <v/>
      </c>
      <c r="D167" s="6">
        <v>1</v>
      </c>
      <c r="E167" s="35"/>
      <c r="F167" s="23">
        <f t="shared" si="27"/>
        <v>0</v>
      </c>
      <c r="G167" s="60" t="b">
        <f t="shared" si="29"/>
        <v>1</v>
      </c>
      <c r="M167" s="4">
        <f t="shared" si="64"/>
        <v>0</v>
      </c>
      <c r="N167" s="4">
        <f t="shared" si="65"/>
        <v>0</v>
      </c>
      <c r="O167" s="4">
        <f t="shared" si="65"/>
        <v>0</v>
      </c>
      <c r="P167" s="4">
        <f t="shared" si="65"/>
        <v>0</v>
      </c>
      <c r="Q167" s="4">
        <f t="shared" si="65"/>
        <v>0</v>
      </c>
      <c r="R167" s="4">
        <f t="shared" si="65"/>
        <v>0</v>
      </c>
      <c r="S167" s="4">
        <f t="shared" si="65"/>
        <v>0</v>
      </c>
      <c r="T167" s="4">
        <f t="shared" si="65"/>
        <v>0</v>
      </c>
      <c r="U167" s="4">
        <f t="shared" si="65"/>
        <v>0</v>
      </c>
      <c r="V167" s="4">
        <f t="shared" si="65"/>
        <v>0</v>
      </c>
      <c r="W167" s="4">
        <f t="shared" si="65"/>
        <v>0</v>
      </c>
      <c r="X167" s="4">
        <f t="shared" si="68"/>
        <v>0</v>
      </c>
      <c r="Y167" s="1">
        <f t="shared" si="66"/>
        <v>0</v>
      </c>
      <c r="Z167" s="1" t="str">
        <f t="shared" ca="1" si="33"/>
        <v>School number not found</v>
      </c>
      <c r="AA167" s="61">
        <f t="shared" si="57"/>
        <v>0</v>
      </c>
      <c r="AB167" s="1" t="e">
        <f t="shared" ca="1" si="69"/>
        <v>#VALUE!</v>
      </c>
      <c r="AC167" s="62" t="e">
        <f t="shared" si="67"/>
        <v>#DIV/0!</v>
      </c>
    </row>
    <row r="168" spans="1:29" x14ac:dyDescent="0.2">
      <c r="A168" s="1" t="s">
        <v>569</v>
      </c>
      <c r="B168" s="155">
        <v>8570</v>
      </c>
      <c r="C168" s="1" t="str">
        <f t="shared" ca="1" si="63"/>
        <v/>
      </c>
      <c r="D168" s="6">
        <v>1</v>
      </c>
      <c r="E168" s="35"/>
      <c r="F168" s="23">
        <f t="shared" ref="F168:F177" si="73">Y168</f>
        <v>0</v>
      </c>
      <c r="G168" s="60" t="b">
        <f t="shared" si="29"/>
        <v>1</v>
      </c>
      <c r="M168" s="4">
        <f t="shared" si="64"/>
        <v>0</v>
      </c>
      <c r="N168" s="4">
        <f t="shared" si="65"/>
        <v>0</v>
      </c>
      <c r="O168" s="4">
        <f t="shared" si="65"/>
        <v>0</v>
      </c>
      <c r="P168" s="4">
        <f t="shared" si="65"/>
        <v>0</v>
      </c>
      <c r="Q168" s="4">
        <f t="shared" si="65"/>
        <v>0</v>
      </c>
      <c r="R168" s="4">
        <f t="shared" si="65"/>
        <v>0</v>
      </c>
      <c r="S168" s="4">
        <f t="shared" si="65"/>
        <v>0</v>
      </c>
      <c r="T168" s="4">
        <f t="shared" si="65"/>
        <v>0</v>
      </c>
      <c r="U168" s="4">
        <f t="shared" si="65"/>
        <v>0</v>
      </c>
      <c r="V168" s="4">
        <f t="shared" si="65"/>
        <v>0</v>
      </c>
      <c r="W168" s="4">
        <f t="shared" si="65"/>
        <v>0</v>
      </c>
      <c r="X168" s="4">
        <f t="shared" si="68"/>
        <v>0</v>
      </c>
      <c r="Y168" s="1">
        <f t="shared" si="66"/>
        <v>0</v>
      </c>
      <c r="Z168" s="1" t="str">
        <f t="shared" ca="1" si="33"/>
        <v>School number not found</v>
      </c>
      <c r="AA168" s="61">
        <f t="shared" si="57"/>
        <v>0</v>
      </c>
      <c r="AB168" s="1" t="e">
        <f t="shared" ca="1" si="69"/>
        <v>#VALUE!</v>
      </c>
      <c r="AC168" s="62" t="e">
        <f t="shared" si="67"/>
        <v>#DIV/0!</v>
      </c>
    </row>
    <row r="169" spans="1:29" x14ac:dyDescent="0.2">
      <c r="A169" s="1" t="s">
        <v>570</v>
      </c>
      <c r="B169" s="23">
        <v>8571</v>
      </c>
      <c r="C169" s="1" t="str">
        <f t="shared" ca="1" si="63"/>
        <v/>
      </c>
      <c r="D169" s="6">
        <v>1</v>
      </c>
      <c r="E169" s="35"/>
      <c r="F169" s="23">
        <f t="shared" si="73"/>
        <v>0</v>
      </c>
      <c r="G169" s="60" t="b">
        <f t="shared" si="29"/>
        <v>1</v>
      </c>
      <c r="M169" s="4">
        <f t="shared" si="64"/>
        <v>0</v>
      </c>
      <c r="N169" s="4">
        <f t="shared" si="65"/>
        <v>0</v>
      </c>
      <c r="O169" s="4">
        <f t="shared" si="65"/>
        <v>0</v>
      </c>
      <c r="P169" s="4">
        <f t="shared" si="65"/>
        <v>0</v>
      </c>
      <c r="Q169" s="4">
        <f t="shared" si="65"/>
        <v>0</v>
      </c>
      <c r="R169" s="4">
        <f t="shared" si="65"/>
        <v>0</v>
      </c>
      <c r="S169" s="4">
        <f t="shared" si="65"/>
        <v>0</v>
      </c>
      <c r="T169" s="4">
        <f t="shared" si="65"/>
        <v>0</v>
      </c>
      <c r="U169" s="4">
        <f t="shared" si="65"/>
        <v>0</v>
      </c>
      <c r="V169" s="4">
        <f t="shared" si="65"/>
        <v>0</v>
      </c>
      <c r="W169" s="4">
        <f t="shared" si="65"/>
        <v>0</v>
      </c>
      <c r="X169" s="4">
        <f t="shared" si="68"/>
        <v>0</v>
      </c>
      <c r="Y169" s="1">
        <f t="shared" si="66"/>
        <v>0</v>
      </c>
      <c r="Z169" s="1" t="str">
        <f t="shared" ca="1" si="33"/>
        <v>School number not found</v>
      </c>
      <c r="AA169" s="61">
        <f t="shared" si="57"/>
        <v>0</v>
      </c>
      <c r="AB169" s="1" t="e">
        <f t="shared" ca="1" si="69"/>
        <v>#VALUE!</v>
      </c>
      <c r="AC169" s="62" t="e">
        <f t="shared" si="67"/>
        <v>#DIV/0!</v>
      </c>
    </row>
    <row r="170" spans="1:29" x14ac:dyDescent="0.2">
      <c r="A170" s="1" t="s">
        <v>661</v>
      </c>
      <c r="B170" s="155">
        <v>8800</v>
      </c>
      <c r="C170" s="1" t="str">
        <f t="shared" ca="1" si="63"/>
        <v/>
      </c>
      <c r="D170" s="6">
        <v>1</v>
      </c>
      <c r="E170" s="35"/>
      <c r="F170" s="23">
        <f t="shared" si="73"/>
        <v>0</v>
      </c>
      <c r="G170" s="60" t="b">
        <f t="shared" si="29"/>
        <v>1</v>
      </c>
      <c r="M170" s="4">
        <f t="shared" si="64"/>
        <v>0</v>
      </c>
      <c r="N170" s="4">
        <f t="shared" si="65"/>
        <v>0</v>
      </c>
      <c r="O170" s="4">
        <f t="shared" si="65"/>
        <v>0</v>
      </c>
      <c r="P170" s="4">
        <f t="shared" si="65"/>
        <v>0</v>
      </c>
      <c r="Q170" s="4">
        <f t="shared" si="65"/>
        <v>0</v>
      </c>
      <c r="R170" s="4">
        <f t="shared" si="65"/>
        <v>0</v>
      </c>
      <c r="S170" s="4">
        <f t="shared" si="65"/>
        <v>0</v>
      </c>
      <c r="T170" s="4">
        <f t="shared" si="65"/>
        <v>0</v>
      </c>
      <c r="U170" s="4">
        <f t="shared" si="65"/>
        <v>0</v>
      </c>
      <c r="V170" s="4">
        <f t="shared" si="65"/>
        <v>0</v>
      </c>
      <c r="W170" s="4">
        <f t="shared" si="65"/>
        <v>0</v>
      </c>
      <c r="X170" s="4">
        <f t="shared" si="68"/>
        <v>0</v>
      </c>
      <c r="Y170" s="1">
        <f t="shared" si="66"/>
        <v>0</v>
      </c>
      <c r="Z170" s="1" t="str">
        <f t="shared" ca="1" si="33"/>
        <v>School number not found</v>
      </c>
      <c r="AA170" s="61">
        <f t="shared" si="57"/>
        <v>0</v>
      </c>
      <c r="AB170" s="1" t="e">
        <f t="shared" ca="1" si="69"/>
        <v>#VALUE!</v>
      </c>
      <c r="AC170" s="62" t="e">
        <f t="shared" si="67"/>
        <v>#DIV/0!</v>
      </c>
    </row>
    <row r="171" spans="1:29" x14ac:dyDescent="0.2">
      <c r="A171" s="1" t="s">
        <v>571</v>
      </c>
      <c r="B171" s="23">
        <v>8830</v>
      </c>
      <c r="C171" s="1" t="str">
        <f t="shared" ca="1" si="63"/>
        <v/>
      </c>
      <c r="D171" s="6">
        <v>1</v>
      </c>
      <c r="E171" s="35"/>
      <c r="F171" s="23">
        <f t="shared" si="73"/>
        <v>0</v>
      </c>
      <c r="G171" s="60" t="b">
        <f t="shared" si="29"/>
        <v>1</v>
      </c>
      <c r="M171" s="4">
        <f t="shared" si="64"/>
        <v>0</v>
      </c>
      <c r="N171" s="4">
        <f t="shared" si="65"/>
        <v>0</v>
      </c>
      <c r="O171" s="4">
        <f t="shared" si="65"/>
        <v>0</v>
      </c>
      <c r="P171" s="4">
        <f t="shared" si="65"/>
        <v>0</v>
      </c>
      <c r="Q171" s="4">
        <f t="shared" si="65"/>
        <v>0</v>
      </c>
      <c r="R171" s="4">
        <f t="shared" si="65"/>
        <v>0</v>
      </c>
      <c r="S171" s="4">
        <f t="shared" si="65"/>
        <v>0</v>
      </c>
      <c r="T171" s="4">
        <f t="shared" si="65"/>
        <v>0</v>
      </c>
      <c r="U171" s="4">
        <f t="shared" si="65"/>
        <v>0</v>
      </c>
      <c r="V171" s="4">
        <f t="shared" si="65"/>
        <v>0</v>
      </c>
      <c r="W171" s="4">
        <f t="shared" si="65"/>
        <v>0</v>
      </c>
      <c r="X171" s="4">
        <f t="shared" si="68"/>
        <v>0</v>
      </c>
      <c r="Y171" s="1">
        <f t="shared" si="66"/>
        <v>0</v>
      </c>
      <c r="Z171" s="1" t="str">
        <f t="shared" ca="1" si="33"/>
        <v>School number not found</v>
      </c>
      <c r="AA171" s="61">
        <f t="shared" si="57"/>
        <v>0</v>
      </c>
      <c r="AB171" s="1" t="e">
        <f t="shared" ca="1" si="69"/>
        <v>#VALUE!</v>
      </c>
      <c r="AC171" s="62" t="e">
        <f t="shared" si="67"/>
        <v>#DIV/0!</v>
      </c>
    </row>
    <row r="172" spans="1:29" x14ac:dyDescent="0.2">
      <c r="A172" s="1" t="s">
        <v>662</v>
      </c>
      <c r="B172" s="155">
        <v>8840</v>
      </c>
      <c r="C172" s="1" t="str">
        <f t="shared" ca="1" si="63"/>
        <v/>
      </c>
      <c r="D172" s="6">
        <v>1</v>
      </c>
      <c r="E172" s="35"/>
      <c r="F172" s="23">
        <f t="shared" si="73"/>
        <v>0</v>
      </c>
      <c r="G172" s="60" t="b">
        <f t="shared" si="29"/>
        <v>1</v>
      </c>
      <c r="M172" s="4">
        <f t="shared" si="64"/>
        <v>0</v>
      </c>
      <c r="N172" s="4">
        <f t="shared" si="65"/>
        <v>0</v>
      </c>
      <c r="O172" s="4">
        <f t="shared" si="65"/>
        <v>0</v>
      </c>
      <c r="P172" s="4">
        <f t="shared" si="65"/>
        <v>0</v>
      </c>
      <c r="Q172" s="4">
        <f t="shared" si="65"/>
        <v>0</v>
      </c>
      <c r="R172" s="4">
        <f t="shared" si="65"/>
        <v>0</v>
      </c>
      <c r="S172" s="4">
        <f t="shared" si="65"/>
        <v>0</v>
      </c>
      <c r="T172" s="4">
        <f t="shared" si="65"/>
        <v>0</v>
      </c>
      <c r="U172" s="4">
        <f t="shared" si="65"/>
        <v>0</v>
      </c>
      <c r="V172" s="4">
        <f t="shared" si="65"/>
        <v>0</v>
      </c>
      <c r="W172" s="4">
        <f t="shared" si="65"/>
        <v>0</v>
      </c>
      <c r="X172" s="4">
        <f t="shared" si="68"/>
        <v>0</v>
      </c>
      <c r="Y172" s="1">
        <f t="shared" si="66"/>
        <v>0</v>
      </c>
      <c r="Z172" s="1" t="str">
        <f t="shared" ca="1" si="33"/>
        <v>School number not found</v>
      </c>
      <c r="AA172" s="61">
        <f t="shared" si="57"/>
        <v>0</v>
      </c>
      <c r="AB172" s="1" t="e">
        <f t="shared" ca="1" si="69"/>
        <v>#VALUE!</v>
      </c>
      <c r="AC172" s="62" t="e">
        <f t="shared" si="67"/>
        <v>#DIV/0!</v>
      </c>
    </row>
    <row r="173" spans="1:29" x14ac:dyDescent="0.2">
      <c r="A173" s="1" t="s">
        <v>663</v>
      </c>
      <c r="B173" s="155">
        <v>9000</v>
      </c>
      <c r="C173" s="1" t="str">
        <f t="shared" ca="1" si="63"/>
        <v/>
      </c>
      <c r="D173" s="6">
        <v>1</v>
      </c>
      <c r="E173" s="35"/>
      <c r="F173" s="23">
        <f t="shared" si="73"/>
        <v>0</v>
      </c>
      <c r="G173" s="60" t="b">
        <f>F173=E173</f>
        <v>1</v>
      </c>
      <c r="M173" s="4">
        <f t="shared" si="64"/>
        <v>0</v>
      </c>
      <c r="N173" s="4">
        <f t="shared" si="65"/>
        <v>0</v>
      </c>
      <c r="O173" s="4">
        <f t="shared" si="65"/>
        <v>0</v>
      </c>
      <c r="P173" s="4">
        <f t="shared" si="65"/>
        <v>0</v>
      </c>
      <c r="Q173" s="4">
        <f t="shared" si="65"/>
        <v>0</v>
      </c>
      <c r="R173" s="4">
        <f t="shared" si="65"/>
        <v>0</v>
      </c>
      <c r="S173" s="4">
        <f t="shared" si="65"/>
        <v>0</v>
      </c>
      <c r="T173" s="4">
        <f t="shared" si="65"/>
        <v>0</v>
      </c>
      <c r="U173" s="4">
        <f t="shared" si="65"/>
        <v>0</v>
      </c>
      <c r="V173" s="4">
        <f t="shared" si="65"/>
        <v>0</v>
      </c>
      <c r="W173" s="4">
        <f t="shared" si="65"/>
        <v>0</v>
      </c>
      <c r="X173" s="4">
        <f t="shared" si="68"/>
        <v>0</v>
      </c>
      <c r="Y173" s="1">
        <f t="shared" si="66"/>
        <v>0</v>
      </c>
      <c r="Z173" s="1" t="str">
        <f t="shared" ref="Z173:Z186" ca="1" si="74">TotalFTEs</f>
        <v>School number not found</v>
      </c>
      <c r="AA173" s="61">
        <f t="shared" si="57"/>
        <v>0</v>
      </c>
      <c r="AB173" s="1" t="e">
        <f t="shared" ca="1" si="69"/>
        <v>#VALUE!</v>
      </c>
      <c r="AC173" s="62" t="e">
        <f t="shared" si="67"/>
        <v>#DIV/0!</v>
      </c>
    </row>
    <row r="174" spans="1:29" x14ac:dyDescent="0.2">
      <c r="A174" s="1" t="s">
        <v>664</v>
      </c>
      <c r="B174" s="155">
        <v>9320</v>
      </c>
      <c r="C174" s="1" t="str">
        <f t="shared" ca="1" si="63"/>
        <v/>
      </c>
      <c r="D174" s="6">
        <v>1</v>
      </c>
      <c r="E174" s="35"/>
      <c r="F174" s="23">
        <f t="shared" si="73"/>
        <v>0</v>
      </c>
      <c r="G174" s="60" t="b">
        <f>F174=E174</f>
        <v>1</v>
      </c>
      <c r="M174" s="4">
        <f t="shared" si="64"/>
        <v>0</v>
      </c>
      <c r="N174" s="4">
        <f t="shared" si="65"/>
        <v>0</v>
      </c>
      <c r="O174" s="4">
        <f t="shared" si="65"/>
        <v>0</v>
      </c>
      <c r="P174" s="4">
        <f t="shared" si="65"/>
        <v>0</v>
      </c>
      <c r="Q174" s="4">
        <f t="shared" si="65"/>
        <v>0</v>
      </c>
      <c r="R174" s="4">
        <f t="shared" si="65"/>
        <v>0</v>
      </c>
      <c r="S174" s="4">
        <f t="shared" si="65"/>
        <v>0</v>
      </c>
      <c r="T174" s="4">
        <f t="shared" si="65"/>
        <v>0</v>
      </c>
      <c r="U174" s="4">
        <f t="shared" si="65"/>
        <v>0</v>
      </c>
      <c r="V174" s="4">
        <f t="shared" si="65"/>
        <v>0</v>
      </c>
      <c r="W174" s="4">
        <f t="shared" si="65"/>
        <v>0</v>
      </c>
      <c r="X174" s="4">
        <f t="shared" si="68"/>
        <v>0</v>
      </c>
      <c r="Y174" s="1">
        <f t="shared" si="66"/>
        <v>0</v>
      </c>
      <c r="Z174" s="1" t="str">
        <f t="shared" ca="1" si="74"/>
        <v>School number not found</v>
      </c>
      <c r="AA174" s="61">
        <f t="shared" si="57"/>
        <v>0</v>
      </c>
      <c r="AB174" s="1" t="e">
        <f t="shared" ca="1" si="69"/>
        <v>#VALUE!</v>
      </c>
      <c r="AC174" s="62" t="e">
        <f t="shared" si="67"/>
        <v>#DIV/0!</v>
      </c>
    </row>
    <row r="175" spans="1:29" x14ac:dyDescent="0.2">
      <c r="A175" s="1" t="s">
        <v>665</v>
      </c>
      <c r="B175" s="155">
        <v>9900</v>
      </c>
      <c r="C175" s="1" t="str">
        <f t="shared" ca="1" si="63"/>
        <v/>
      </c>
      <c r="D175" s="6">
        <v>1</v>
      </c>
      <c r="E175" s="35"/>
      <c r="F175" s="23">
        <f t="shared" si="73"/>
        <v>0</v>
      </c>
      <c r="G175" s="60" t="b">
        <f>F175=E175</f>
        <v>1</v>
      </c>
      <c r="M175" s="4">
        <f t="shared" si="64"/>
        <v>0</v>
      </c>
      <c r="N175" s="4">
        <f t="shared" si="65"/>
        <v>0</v>
      </c>
      <c r="O175" s="4">
        <f t="shared" si="65"/>
        <v>0</v>
      </c>
      <c r="P175" s="4">
        <f t="shared" si="65"/>
        <v>0</v>
      </c>
      <c r="Q175" s="4">
        <f t="shared" si="65"/>
        <v>0</v>
      </c>
      <c r="R175" s="4">
        <f t="shared" si="65"/>
        <v>0</v>
      </c>
      <c r="S175" s="4">
        <f t="shared" si="65"/>
        <v>0</v>
      </c>
      <c r="T175" s="4">
        <f t="shared" si="65"/>
        <v>0</v>
      </c>
      <c r="U175" s="4">
        <f t="shared" si="65"/>
        <v>0</v>
      </c>
      <c r="V175" s="4">
        <f t="shared" si="65"/>
        <v>0</v>
      </c>
      <c r="W175" s="4">
        <f t="shared" si="65"/>
        <v>0</v>
      </c>
      <c r="X175" s="4">
        <f t="shared" si="68"/>
        <v>0</v>
      </c>
      <c r="Y175" s="1">
        <f t="shared" si="66"/>
        <v>0</v>
      </c>
      <c r="Z175" s="1" t="str">
        <f t="shared" ca="1" si="74"/>
        <v>School number not found</v>
      </c>
      <c r="AA175" s="61">
        <f t="shared" si="57"/>
        <v>0</v>
      </c>
      <c r="AB175" s="1" t="e">
        <f t="shared" ca="1" si="69"/>
        <v>#VALUE!</v>
      </c>
      <c r="AC175" s="62" t="e">
        <f t="shared" si="67"/>
        <v>#DIV/0!</v>
      </c>
    </row>
    <row r="176" spans="1:29" x14ac:dyDescent="0.2">
      <c r="A176" s="1" t="s">
        <v>572</v>
      </c>
      <c r="B176" s="155">
        <v>9901</v>
      </c>
      <c r="C176" s="1" t="str">
        <f t="shared" ca="1" si="63"/>
        <v/>
      </c>
      <c r="D176" s="6">
        <v>1</v>
      </c>
      <c r="E176" s="35"/>
      <c r="F176" s="23">
        <f t="shared" si="73"/>
        <v>0</v>
      </c>
      <c r="G176" s="60" t="b">
        <f>F176=E176</f>
        <v>1</v>
      </c>
      <c r="M176" s="4">
        <f t="shared" si="64"/>
        <v>0</v>
      </c>
      <c r="N176" s="4">
        <f t="shared" si="65"/>
        <v>0</v>
      </c>
      <c r="O176" s="4">
        <f t="shared" si="65"/>
        <v>0</v>
      </c>
      <c r="P176" s="4">
        <f t="shared" si="65"/>
        <v>0</v>
      </c>
      <c r="Q176" s="4">
        <f t="shared" si="65"/>
        <v>0</v>
      </c>
      <c r="R176" s="4">
        <f t="shared" si="65"/>
        <v>0</v>
      </c>
      <c r="S176" s="4">
        <f t="shared" si="65"/>
        <v>0</v>
      </c>
      <c r="T176" s="4">
        <f t="shared" si="65"/>
        <v>0</v>
      </c>
      <c r="U176" s="4">
        <f t="shared" si="65"/>
        <v>0</v>
      </c>
      <c r="V176" s="4">
        <f t="shared" si="65"/>
        <v>0</v>
      </c>
      <c r="W176" s="4">
        <f t="shared" si="65"/>
        <v>0</v>
      </c>
      <c r="X176" s="4">
        <f t="shared" si="68"/>
        <v>0</v>
      </c>
      <c r="Y176" s="1">
        <f t="shared" si="66"/>
        <v>0</v>
      </c>
      <c r="Z176" s="1" t="str">
        <f t="shared" ca="1" si="74"/>
        <v>School number not found</v>
      </c>
      <c r="AA176" s="61">
        <f t="shared" si="57"/>
        <v>0</v>
      </c>
      <c r="AB176" s="1" t="e">
        <f t="shared" ca="1" si="69"/>
        <v>#VALUE!</v>
      </c>
      <c r="AC176" s="62" t="e">
        <f t="shared" si="67"/>
        <v>#DIV/0!</v>
      </c>
    </row>
    <row r="177" spans="1:29" x14ac:dyDescent="0.2">
      <c r="A177" s="1" t="s">
        <v>573</v>
      </c>
      <c r="B177" s="23">
        <v>9902</v>
      </c>
      <c r="C177" s="1" t="str">
        <f t="shared" ca="1" si="63"/>
        <v/>
      </c>
      <c r="D177" s="6">
        <v>1</v>
      </c>
      <c r="E177" s="35"/>
      <c r="F177" s="23">
        <f t="shared" si="73"/>
        <v>0</v>
      </c>
      <c r="G177" s="60" t="b">
        <f>F177=E177</f>
        <v>1</v>
      </c>
      <c r="M177" s="4">
        <f t="shared" si="64"/>
        <v>0</v>
      </c>
      <c r="N177" s="4">
        <f t="shared" si="65"/>
        <v>0</v>
      </c>
      <c r="O177" s="4">
        <f t="shared" si="65"/>
        <v>0</v>
      </c>
      <c r="P177" s="4">
        <f t="shared" si="65"/>
        <v>0</v>
      </c>
      <c r="Q177" s="4">
        <f t="shared" si="65"/>
        <v>0</v>
      </c>
      <c r="R177" s="4">
        <f t="shared" si="65"/>
        <v>0</v>
      </c>
      <c r="S177" s="4">
        <f t="shared" si="65"/>
        <v>0</v>
      </c>
      <c r="T177" s="4">
        <f t="shared" si="65"/>
        <v>0</v>
      </c>
      <c r="U177" s="4">
        <f t="shared" si="65"/>
        <v>0</v>
      </c>
      <c r="V177" s="4">
        <f t="shared" si="65"/>
        <v>0</v>
      </c>
      <c r="W177" s="4">
        <f t="shared" si="65"/>
        <v>0</v>
      </c>
      <c r="X177" s="4">
        <f t="shared" si="68"/>
        <v>0</v>
      </c>
      <c r="Y177" s="1">
        <f t="shared" si="66"/>
        <v>0</v>
      </c>
      <c r="Z177" s="1" t="str">
        <f t="shared" ca="1" si="74"/>
        <v>School number not found</v>
      </c>
      <c r="AA177" s="61">
        <f t="shared" si="57"/>
        <v>0</v>
      </c>
      <c r="AB177" s="1" t="e">
        <f t="shared" ca="1" si="69"/>
        <v>#VALUE!</v>
      </c>
      <c r="AC177" s="62" t="e">
        <f t="shared" si="67"/>
        <v>#DIV/0!</v>
      </c>
    </row>
    <row r="178" spans="1:29" x14ac:dyDescent="0.2">
      <c r="A178" s="2" t="s">
        <v>131</v>
      </c>
      <c r="Y178" s="1"/>
      <c r="AA178" s="61"/>
      <c r="AC178" s="62"/>
    </row>
    <row r="179" spans="1:29" x14ac:dyDescent="0.2">
      <c r="A179" s="1" t="s">
        <v>123</v>
      </c>
      <c r="E179" s="77">
        <f>SUM(E6:E32)</f>
        <v>0</v>
      </c>
      <c r="F179" s="77">
        <f t="shared" ref="F179:F185" si="75">Y179</f>
        <v>0</v>
      </c>
      <c r="M179" s="1">
        <f t="shared" ref="M179:X179" si="76">SUM(M6:M32)</f>
        <v>0</v>
      </c>
      <c r="N179" s="1">
        <f t="shared" si="76"/>
        <v>0</v>
      </c>
      <c r="O179" s="1">
        <f t="shared" si="76"/>
        <v>0</v>
      </c>
      <c r="P179" s="1">
        <f t="shared" si="76"/>
        <v>0</v>
      </c>
      <c r="Q179" s="1">
        <f t="shared" si="76"/>
        <v>0</v>
      </c>
      <c r="R179" s="1">
        <f t="shared" si="76"/>
        <v>0</v>
      </c>
      <c r="S179" s="1">
        <f t="shared" si="76"/>
        <v>0</v>
      </c>
      <c r="T179" s="1">
        <f t="shared" si="76"/>
        <v>0</v>
      </c>
      <c r="U179" s="1">
        <f t="shared" si="76"/>
        <v>0</v>
      </c>
      <c r="V179" s="1">
        <f t="shared" si="76"/>
        <v>0</v>
      </c>
      <c r="W179" s="1">
        <f t="shared" si="76"/>
        <v>0</v>
      </c>
      <c r="X179" s="1">
        <f t="shared" si="76"/>
        <v>0</v>
      </c>
      <c r="Y179" s="1">
        <f t="shared" si="66"/>
        <v>0</v>
      </c>
      <c r="Z179" s="1" t="str">
        <f t="shared" ca="1" si="74"/>
        <v>School number not found</v>
      </c>
      <c r="AA179" s="61">
        <f t="shared" ref="AA179:AA186" si="77">Income</f>
        <v>0</v>
      </c>
      <c r="AB179" s="1" t="e">
        <f t="shared" ref="AB179:AB186" ca="1" si="78">ROUND($E179/$Z179,2)</f>
        <v>#VALUE!</v>
      </c>
      <c r="AC179" s="62" t="e">
        <f t="shared" ref="AC179:AC186" si="79">ROUND($E179/$AA179,2)</f>
        <v>#DIV/0!</v>
      </c>
    </row>
    <row r="180" spans="1:29" x14ac:dyDescent="0.2">
      <c r="A180" s="1" t="s">
        <v>124</v>
      </c>
      <c r="E180" s="77">
        <f>SUM(E34:E50)</f>
        <v>0</v>
      </c>
      <c r="F180" s="77">
        <f t="shared" si="75"/>
        <v>0</v>
      </c>
      <c r="M180" s="1">
        <f t="shared" ref="M180:X180" si="80">SUM(M34:M50)</f>
        <v>0</v>
      </c>
      <c r="N180" s="1">
        <f t="shared" si="80"/>
        <v>0</v>
      </c>
      <c r="O180" s="1">
        <f t="shared" si="80"/>
        <v>0</v>
      </c>
      <c r="P180" s="1">
        <f t="shared" si="80"/>
        <v>0</v>
      </c>
      <c r="Q180" s="1">
        <f t="shared" si="80"/>
        <v>0</v>
      </c>
      <c r="R180" s="1">
        <f t="shared" si="80"/>
        <v>0</v>
      </c>
      <c r="S180" s="1">
        <f t="shared" si="80"/>
        <v>0</v>
      </c>
      <c r="T180" s="1">
        <f t="shared" si="80"/>
        <v>0</v>
      </c>
      <c r="U180" s="1">
        <f t="shared" si="80"/>
        <v>0</v>
      </c>
      <c r="V180" s="1">
        <f t="shared" si="80"/>
        <v>0</v>
      </c>
      <c r="W180" s="1">
        <f t="shared" si="80"/>
        <v>0</v>
      </c>
      <c r="X180" s="1">
        <f t="shared" si="80"/>
        <v>0</v>
      </c>
      <c r="Y180" s="1">
        <f t="shared" si="66"/>
        <v>0</v>
      </c>
      <c r="Z180" s="1" t="str">
        <f t="shared" ca="1" si="74"/>
        <v>School number not found</v>
      </c>
      <c r="AA180" s="61">
        <f t="shared" si="77"/>
        <v>0</v>
      </c>
      <c r="AB180" s="1" t="e">
        <f t="shared" ca="1" si="78"/>
        <v>#VALUE!</v>
      </c>
      <c r="AC180" s="62" t="e">
        <f t="shared" si="79"/>
        <v>#DIV/0!</v>
      </c>
    </row>
    <row r="181" spans="1:29" x14ac:dyDescent="0.2">
      <c r="A181" s="1" t="s">
        <v>7</v>
      </c>
      <c r="E181" s="77">
        <f>SUM(E52:E56)</f>
        <v>0</v>
      </c>
      <c r="F181" s="77">
        <f t="shared" si="75"/>
        <v>0</v>
      </c>
      <c r="M181" s="1">
        <f t="shared" ref="M181:X181" si="81">SUM(M52:M56)</f>
        <v>0</v>
      </c>
      <c r="N181" s="1">
        <f t="shared" si="81"/>
        <v>0</v>
      </c>
      <c r="O181" s="1">
        <f t="shared" si="81"/>
        <v>0</v>
      </c>
      <c r="P181" s="1">
        <f t="shared" si="81"/>
        <v>0</v>
      </c>
      <c r="Q181" s="1">
        <f t="shared" si="81"/>
        <v>0</v>
      </c>
      <c r="R181" s="1">
        <f t="shared" si="81"/>
        <v>0</v>
      </c>
      <c r="S181" s="1">
        <f t="shared" si="81"/>
        <v>0</v>
      </c>
      <c r="T181" s="1">
        <f t="shared" si="81"/>
        <v>0</v>
      </c>
      <c r="U181" s="1">
        <f t="shared" si="81"/>
        <v>0</v>
      </c>
      <c r="V181" s="1">
        <f t="shared" si="81"/>
        <v>0</v>
      </c>
      <c r="W181" s="1">
        <f t="shared" si="81"/>
        <v>0</v>
      </c>
      <c r="X181" s="1">
        <f t="shared" si="81"/>
        <v>0</v>
      </c>
      <c r="Y181" s="1">
        <f t="shared" si="66"/>
        <v>0</v>
      </c>
      <c r="Z181" s="1" t="str">
        <f t="shared" ca="1" si="74"/>
        <v>School number not found</v>
      </c>
      <c r="AA181" s="61">
        <f t="shared" si="77"/>
        <v>0</v>
      </c>
      <c r="AB181" s="1" t="e">
        <f t="shared" ca="1" si="78"/>
        <v>#VALUE!</v>
      </c>
      <c r="AC181" s="62" t="e">
        <f t="shared" si="79"/>
        <v>#DIV/0!</v>
      </c>
    </row>
    <row r="182" spans="1:29" x14ac:dyDescent="0.2">
      <c r="A182" s="1" t="s">
        <v>125</v>
      </c>
      <c r="E182" s="77">
        <f>SUM(E58:E118)</f>
        <v>0</v>
      </c>
      <c r="F182" s="77">
        <f t="shared" si="75"/>
        <v>0</v>
      </c>
      <c r="M182" s="1">
        <f t="shared" ref="M182:X182" si="82">SUM(M58:M118)</f>
        <v>0</v>
      </c>
      <c r="N182" s="1">
        <f t="shared" si="82"/>
        <v>0</v>
      </c>
      <c r="O182" s="1">
        <f t="shared" si="82"/>
        <v>0</v>
      </c>
      <c r="P182" s="1">
        <f t="shared" si="82"/>
        <v>0</v>
      </c>
      <c r="Q182" s="1">
        <f t="shared" si="82"/>
        <v>0</v>
      </c>
      <c r="R182" s="1">
        <f t="shared" si="82"/>
        <v>0</v>
      </c>
      <c r="S182" s="1">
        <f t="shared" si="82"/>
        <v>0</v>
      </c>
      <c r="T182" s="1">
        <f t="shared" si="82"/>
        <v>0</v>
      </c>
      <c r="U182" s="1">
        <f t="shared" si="82"/>
        <v>0</v>
      </c>
      <c r="V182" s="1">
        <f t="shared" si="82"/>
        <v>0</v>
      </c>
      <c r="W182" s="1">
        <f t="shared" si="82"/>
        <v>0</v>
      </c>
      <c r="X182" s="1">
        <f t="shared" si="82"/>
        <v>0</v>
      </c>
      <c r="Y182" s="1">
        <f t="shared" si="66"/>
        <v>0</v>
      </c>
      <c r="Z182" s="1" t="str">
        <f t="shared" ca="1" si="74"/>
        <v>School number not found</v>
      </c>
      <c r="AA182" s="61">
        <f t="shared" si="77"/>
        <v>0</v>
      </c>
      <c r="AB182" s="1" t="e">
        <f t="shared" ca="1" si="78"/>
        <v>#VALUE!</v>
      </c>
      <c r="AC182" s="62" t="e">
        <f t="shared" si="79"/>
        <v>#DIV/0!</v>
      </c>
    </row>
    <row r="183" spans="1:29" x14ac:dyDescent="0.2">
      <c r="A183" s="1" t="s">
        <v>57</v>
      </c>
      <c r="E183" s="77">
        <f>SUM(E120:E134)</f>
        <v>0</v>
      </c>
      <c r="F183" s="77">
        <f t="shared" si="75"/>
        <v>0</v>
      </c>
      <c r="M183" s="1">
        <f t="shared" ref="M183:X183" si="83">SUM(M120:M134)</f>
        <v>0</v>
      </c>
      <c r="N183" s="1">
        <f t="shared" si="83"/>
        <v>0</v>
      </c>
      <c r="O183" s="1">
        <f t="shared" si="83"/>
        <v>0</v>
      </c>
      <c r="P183" s="1">
        <f t="shared" si="83"/>
        <v>0</v>
      </c>
      <c r="Q183" s="1">
        <f t="shared" si="83"/>
        <v>0</v>
      </c>
      <c r="R183" s="1">
        <f t="shared" si="83"/>
        <v>0</v>
      </c>
      <c r="S183" s="1">
        <f t="shared" si="83"/>
        <v>0</v>
      </c>
      <c r="T183" s="1">
        <f t="shared" si="83"/>
        <v>0</v>
      </c>
      <c r="U183" s="1">
        <f t="shared" si="83"/>
        <v>0</v>
      </c>
      <c r="V183" s="1">
        <f t="shared" si="83"/>
        <v>0</v>
      </c>
      <c r="W183" s="1">
        <f t="shared" si="83"/>
        <v>0</v>
      </c>
      <c r="X183" s="1">
        <f t="shared" si="83"/>
        <v>0</v>
      </c>
      <c r="Y183" s="1">
        <f t="shared" si="66"/>
        <v>0</v>
      </c>
      <c r="Z183" s="1" t="str">
        <f t="shared" ca="1" si="74"/>
        <v>School number not found</v>
      </c>
      <c r="AA183" s="61">
        <f t="shared" si="77"/>
        <v>0</v>
      </c>
      <c r="AB183" s="1" t="e">
        <f t="shared" ca="1" si="78"/>
        <v>#VALUE!</v>
      </c>
      <c r="AC183" s="62" t="e">
        <f t="shared" si="79"/>
        <v>#DIV/0!</v>
      </c>
    </row>
    <row r="184" spans="1:29" x14ac:dyDescent="0.2">
      <c r="A184" s="1" t="s">
        <v>128</v>
      </c>
      <c r="E184" s="77">
        <f>SUM(E136:E137)</f>
        <v>0</v>
      </c>
      <c r="F184" s="77">
        <f t="shared" si="75"/>
        <v>0</v>
      </c>
      <c r="M184" s="1">
        <f t="shared" ref="M184:X184" si="84">SUM(M136:M137)</f>
        <v>0</v>
      </c>
      <c r="N184" s="1">
        <f t="shared" si="84"/>
        <v>0</v>
      </c>
      <c r="O184" s="1">
        <f t="shared" si="84"/>
        <v>0</v>
      </c>
      <c r="P184" s="1">
        <f t="shared" si="84"/>
        <v>0</v>
      </c>
      <c r="Q184" s="1">
        <f t="shared" si="84"/>
        <v>0</v>
      </c>
      <c r="R184" s="1">
        <f t="shared" si="84"/>
        <v>0</v>
      </c>
      <c r="S184" s="1">
        <f t="shared" si="84"/>
        <v>0</v>
      </c>
      <c r="T184" s="1">
        <f t="shared" si="84"/>
        <v>0</v>
      </c>
      <c r="U184" s="1">
        <f t="shared" si="84"/>
        <v>0</v>
      </c>
      <c r="V184" s="1">
        <f t="shared" si="84"/>
        <v>0</v>
      </c>
      <c r="W184" s="1">
        <f t="shared" si="84"/>
        <v>0</v>
      </c>
      <c r="X184" s="1">
        <f t="shared" si="84"/>
        <v>0</v>
      </c>
      <c r="Y184" s="1">
        <f t="shared" si="66"/>
        <v>0</v>
      </c>
      <c r="Z184" s="1" t="str">
        <f t="shared" ca="1" si="74"/>
        <v>School number not found</v>
      </c>
      <c r="AA184" s="61">
        <f t="shared" si="77"/>
        <v>0</v>
      </c>
      <c r="AB184" s="1" t="e">
        <f t="shared" ca="1" si="78"/>
        <v>#VALUE!</v>
      </c>
      <c r="AC184" s="62" t="e">
        <f t="shared" si="79"/>
        <v>#DIV/0!</v>
      </c>
    </row>
    <row r="185" spans="1:29" x14ac:dyDescent="0.2">
      <c r="A185" s="1" t="s">
        <v>129</v>
      </c>
      <c r="E185" s="197">
        <f>SUM(E139:E177)</f>
        <v>0</v>
      </c>
      <c r="F185" s="197">
        <f t="shared" si="75"/>
        <v>0</v>
      </c>
      <c r="M185" s="1">
        <f t="shared" ref="M185:X185" si="85">SUM(M139:M177)</f>
        <v>0</v>
      </c>
      <c r="N185" s="1">
        <f t="shared" si="85"/>
        <v>0</v>
      </c>
      <c r="O185" s="1">
        <f t="shared" si="85"/>
        <v>0</v>
      </c>
      <c r="P185" s="1">
        <f t="shared" si="85"/>
        <v>0</v>
      </c>
      <c r="Q185" s="1">
        <f t="shared" si="85"/>
        <v>0</v>
      </c>
      <c r="R185" s="1">
        <f t="shared" si="85"/>
        <v>0</v>
      </c>
      <c r="S185" s="1">
        <f t="shared" si="85"/>
        <v>0</v>
      </c>
      <c r="T185" s="1">
        <f t="shared" si="85"/>
        <v>0</v>
      </c>
      <c r="U185" s="1">
        <f t="shared" si="85"/>
        <v>0</v>
      </c>
      <c r="V185" s="1">
        <f t="shared" si="85"/>
        <v>0</v>
      </c>
      <c r="W185" s="1">
        <f t="shared" si="85"/>
        <v>0</v>
      </c>
      <c r="X185" s="1">
        <f t="shared" si="85"/>
        <v>0</v>
      </c>
      <c r="Y185" s="1">
        <f>SUM(M185:X185)</f>
        <v>0</v>
      </c>
      <c r="Z185" s="1" t="str">
        <f t="shared" ca="1" si="74"/>
        <v>School number not found</v>
      </c>
      <c r="AA185" s="61">
        <f t="shared" si="77"/>
        <v>0</v>
      </c>
      <c r="AB185" s="1" t="e">
        <f t="shared" ca="1" si="78"/>
        <v>#VALUE!</v>
      </c>
      <c r="AC185" s="62" t="e">
        <f t="shared" si="79"/>
        <v>#DIV/0!</v>
      </c>
    </row>
    <row r="186" spans="1:29" ht="26.25" customHeight="1" x14ac:dyDescent="0.2">
      <c r="A186" s="2" t="s">
        <v>632</v>
      </c>
      <c r="B186" s="2"/>
      <c r="C186" s="2"/>
      <c r="E186" s="77">
        <f>SUM(E179:E184)</f>
        <v>0</v>
      </c>
      <c r="F186" s="77">
        <f>Y186</f>
        <v>0</v>
      </c>
      <c r="M186" s="2">
        <f>SUM(M179:M184)</f>
        <v>0</v>
      </c>
      <c r="N186" s="2">
        <f t="shared" ref="N186:X186" si="86">SUM(N179:N184)</f>
        <v>0</v>
      </c>
      <c r="O186" s="2">
        <f t="shared" si="86"/>
        <v>0</v>
      </c>
      <c r="P186" s="2">
        <f t="shared" si="86"/>
        <v>0</v>
      </c>
      <c r="Q186" s="2">
        <f t="shared" si="86"/>
        <v>0</v>
      </c>
      <c r="R186" s="2">
        <f t="shared" si="86"/>
        <v>0</v>
      </c>
      <c r="S186" s="2">
        <f t="shared" si="86"/>
        <v>0</v>
      </c>
      <c r="T186" s="2">
        <f t="shared" si="86"/>
        <v>0</v>
      </c>
      <c r="U186" s="2">
        <f t="shared" si="86"/>
        <v>0</v>
      </c>
      <c r="V186" s="2">
        <f t="shared" si="86"/>
        <v>0</v>
      </c>
      <c r="W186" s="2">
        <f t="shared" si="86"/>
        <v>0</v>
      </c>
      <c r="X186" s="2">
        <f t="shared" si="86"/>
        <v>0</v>
      </c>
      <c r="Y186" s="2">
        <f>SUM(Y179:Y184)</f>
        <v>0</v>
      </c>
      <c r="Z186" s="1" t="str">
        <f t="shared" ca="1" si="74"/>
        <v>School number not found</v>
      </c>
      <c r="AA186" s="61">
        <f t="shared" si="77"/>
        <v>0</v>
      </c>
      <c r="AB186" s="1" t="e">
        <f t="shared" ca="1" si="78"/>
        <v>#VALUE!</v>
      </c>
      <c r="AC186" s="62" t="e">
        <f t="shared" si="79"/>
        <v>#DIV/0!</v>
      </c>
    </row>
    <row r="187" spans="1:29" ht="31.5" customHeight="1" thickBot="1" x14ac:dyDescent="0.25">
      <c r="A187" s="1" t="s">
        <v>130</v>
      </c>
      <c r="E187" s="198">
        <f>NetExpenditure+Income</f>
        <v>0</v>
      </c>
      <c r="F187" s="198">
        <f>NetExpenditure+Income</f>
        <v>0</v>
      </c>
      <c r="H187" s="2"/>
      <c r="I187" s="2"/>
      <c r="J187" s="2"/>
      <c r="K187" s="2"/>
      <c r="L187" s="2"/>
      <c r="M187" s="2"/>
      <c r="N187" s="2"/>
      <c r="O187" s="2"/>
      <c r="P187" s="2"/>
      <c r="Q187" s="2"/>
      <c r="R187" s="2"/>
      <c r="S187" s="2"/>
      <c r="T187" s="2"/>
      <c r="U187" s="2"/>
      <c r="V187" s="2"/>
      <c r="W187" s="2"/>
      <c r="X187" s="2"/>
      <c r="Y187" s="2"/>
      <c r="AA187" s="63"/>
      <c r="AB187" s="2"/>
      <c r="AC187" s="64"/>
    </row>
    <row r="188" spans="1:29" ht="13.5" thickTop="1" x14ac:dyDescent="0.2"/>
    <row r="279" spans="1:1" x14ac:dyDescent="0.2">
      <c r="A279" s="1" t="e">
        <v>#N/A</v>
      </c>
    </row>
  </sheetData>
  <mergeCells count="1">
    <mergeCell ref="H138:I138"/>
  </mergeCells>
  <phoneticPr fontId="0" type="noConversion"/>
  <pageMargins left="0.45" right="0.56000000000000005" top="0.79" bottom="1.03" header="0.5" footer="0.5"/>
  <pageSetup paperSize="9" scale="68" fitToHeight="4"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A3F29-24C7-49AC-BC71-834DE47B447C}">
  <sheetPr codeName="Sheet12"/>
  <dimension ref="A1:D33"/>
  <sheetViews>
    <sheetView workbookViewId="0">
      <selection activeCell="J22" sqref="J22"/>
    </sheetView>
  </sheetViews>
  <sheetFormatPr defaultColWidth="14.85546875" defaultRowHeight="12.75" x14ac:dyDescent="0.2"/>
  <cols>
    <col min="1" max="1" width="39.42578125" bestFit="1" customWidth="1"/>
  </cols>
  <sheetData>
    <row r="1" spans="1:4" x14ac:dyDescent="0.2">
      <c r="A1" s="19"/>
      <c r="C1" s="20"/>
      <c r="D1" s="4"/>
    </row>
    <row r="2" spans="1:4" x14ac:dyDescent="0.2">
      <c r="A2" s="21" t="s">
        <v>55</v>
      </c>
      <c r="B2" s="21"/>
      <c r="C2" s="21"/>
      <c r="D2" s="1"/>
    </row>
    <row r="3" spans="1:4" x14ac:dyDescent="0.2">
      <c r="A3" s="22"/>
      <c r="B3" s="23" t="s">
        <v>35</v>
      </c>
      <c r="C3" s="23" t="s">
        <v>36</v>
      </c>
      <c r="D3" s="1"/>
    </row>
    <row r="4" spans="1:4" x14ac:dyDescent="0.2">
      <c r="A4" s="22"/>
      <c r="B4" s="23" t="s">
        <v>37</v>
      </c>
      <c r="C4" s="23" t="s">
        <v>37</v>
      </c>
      <c r="D4" s="1"/>
    </row>
    <row r="5" spans="1:4" x14ac:dyDescent="0.2">
      <c r="A5" s="22" t="s">
        <v>38</v>
      </c>
      <c r="B5" s="16"/>
      <c r="C5" s="16"/>
      <c r="D5" s="4"/>
    </row>
    <row r="6" spans="1:4" x14ac:dyDescent="0.2">
      <c r="A6" s="22" t="s">
        <v>56</v>
      </c>
      <c r="B6" s="16"/>
      <c r="C6" s="16"/>
      <c r="D6" s="4"/>
    </row>
    <row r="7" spans="1:4" ht="25.5" x14ac:dyDescent="0.2">
      <c r="A7" s="22" t="s">
        <v>39</v>
      </c>
      <c r="B7" s="16"/>
      <c r="C7" s="16"/>
      <c r="D7" s="4"/>
    </row>
    <row r="8" spans="1:4" x14ac:dyDescent="0.2">
      <c r="A8" s="22"/>
      <c r="B8" s="6"/>
      <c r="C8" s="6"/>
      <c r="D8" s="4"/>
    </row>
    <row r="9" spans="1:4" x14ac:dyDescent="0.2">
      <c r="A9" s="3" t="s">
        <v>0</v>
      </c>
      <c r="B9" s="24">
        <f>B7+B6+B5</f>
        <v>0</v>
      </c>
      <c r="C9" s="24">
        <f>C7+C6+C5</f>
        <v>0</v>
      </c>
      <c r="D9" s="5"/>
    </row>
    <row r="10" spans="1:4" x14ac:dyDescent="0.2">
      <c r="A10" s="22"/>
      <c r="B10" s="6"/>
      <c r="C10" s="6"/>
      <c r="D10" s="4"/>
    </row>
    <row r="11" spans="1:4" ht="25.5" x14ac:dyDescent="0.2">
      <c r="A11" s="3" t="s">
        <v>40</v>
      </c>
      <c r="B11" s="25" t="s">
        <v>35</v>
      </c>
      <c r="C11" s="25" t="s">
        <v>36</v>
      </c>
      <c r="D11" s="4"/>
    </row>
    <row r="12" spans="1:4" x14ac:dyDescent="0.2">
      <c r="A12" s="22"/>
      <c r="B12" s="23" t="s">
        <v>37</v>
      </c>
      <c r="C12" s="23" t="s">
        <v>37</v>
      </c>
      <c r="D12" s="4"/>
    </row>
    <row r="13" spans="1:4" x14ac:dyDescent="0.2">
      <c r="A13" s="26" t="s">
        <v>41</v>
      </c>
      <c r="B13" s="16"/>
      <c r="C13" s="16"/>
      <c r="D13" s="4"/>
    </row>
    <row r="14" spans="1:4" x14ac:dyDescent="0.2">
      <c r="A14" s="22"/>
      <c r="B14" s="6"/>
      <c r="C14" s="6"/>
      <c r="D14" s="4"/>
    </row>
    <row r="15" spans="1:4" x14ac:dyDescent="0.2">
      <c r="A15" s="22" t="s">
        <v>42</v>
      </c>
      <c r="B15" s="16"/>
      <c r="C15" s="16"/>
      <c r="D15" s="4"/>
    </row>
    <row r="16" spans="1:4" x14ac:dyDescent="0.2">
      <c r="A16" s="22"/>
      <c r="B16" s="6"/>
      <c r="C16" s="6"/>
      <c r="D16" s="4"/>
    </row>
    <row r="17" spans="1:4" x14ac:dyDescent="0.2">
      <c r="A17" s="22"/>
      <c r="B17" s="6"/>
      <c r="C17" s="6"/>
      <c r="D17" s="4"/>
    </row>
    <row r="18" spans="1:4" x14ac:dyDescent="0.2">
      <c r="A18" s="21" t="s">
        <v>54</v>
      </c>
      <c r="B18" s="21"/>
      <c r="C18" s="21"/>
      <c r="D18" s="1"/>
    </row>
    <row r="19" spans="1:4" x14ac:dyDescent="0.2">
      <c r="A19" s="3" t="s">
        <v>6</v>
      </c>
      <c r="B19" s="1"/>
      <c r="C19" s="7" t="s">
        <v>43</v>
      </c>
      <c r="D19" s="27"/>
    </row>
    <row r="20" spans="1:4" x14ac:dyDescent="0.2">
      <c r="A20" s="22"/>
      <c r="B20" s="23"/>
      <c r="C20" s="27"/>
      <c r="D20" s="27"/>
    </row>
    <row r="21" spans="1:4" x14ac:dyDescent="0.2">
      <c r="A21" s="22"/>
      <c r="C21" s="28" t="s">
        <v>35</v>
      </c>
      <c r="D21" s="28" t="s">
        <v>36</v>
      </c>
    </row>
    <row r="22" spans="1:4" ht="25.5" x14ac:dyDescent="0.2">
      <c r="A22" s="29" t="s">
        <v>44</v>
      </c>
      <c r="C22" s="16"/>
      <c r="D22" s="16"/>
    </row>
    <row r="23" spans="1:4" x14ac:dyDescent="0.2">
      <c r="A23" s="29"/>
      <c r="B23" s="30"/>
      <c r="C23" s="30"/>
      <c r="D23" s="30"/>
    </row>
    <row r="24" spans="1:4" x14ac:dyDescent="0.2">
      <c r="A24" s="29"/>
      <c r="B24" s="30"/>
      <c r="C24" s="30"/>
      <c r="D24" s="30"/>
    </row>
    <row r="25" spans="1:4" x14ac:dyDescent="0.2">
      <c r="A25" s="3" t="s">
        <v>45</v>
      </c>
      <c r="B25" s="23"/>
      <c r="C25" s="2" t="s">
        <v>46</v>
      </c>
      <c r="D25" s="2"/>
    </row>
    <row r="26" spans="1:4" x14ac:dyDescent="0.2">
      <c r="A26" s="3"/>
      <c r="B26" s="23"/>
      <c r="C26" s="28" t="s">
        <v>35</v>
      </c>
      <c r="D26" s="28" t="s">
        <v>36</v>
      </c>
    </row>
    <row r="27" spans="1:4" ht="25.5" x14ac:dyDescent="0.2">
      <c r="A27" s="22" t="s">
        <v>47</v>
      </c>
      <c r="B27" s="6"/>
      <c r="C27" s="16"/>
      <c r="D27" s="16"/>
    </row>
    <row r="28" spans="1:4" x14ac:dyDescent="0.2">
      <c r="A28" s="22" t="s">
        <v>48</v>
      </c>
      <c r="B28" s="6"/>
      <c r="C28" s="16"/>
      <c r="D28" s="16"/>
    </row>
    <row r="29" spans="1:4" x14ac:dyDescent="0.2">
      <c r="A29" s="3" t="s">
        <v>49</v>
      </c>
      <c r="B29" s="6"/>
      <c r="C29" s="6"/>
      <c r="D29" s="4"/>
    </row>
    <row r="30" spans="1:4" ht="38.25" x14ac:dyDescent="0.2">
      <c r="A30" s="31" t="s">
        <v>50</v>
      </c>
      <c r="B30" s="6"/>
      <c r="C30" s="6"/>
      <c r="D30" s="4"/>
    </row>
    <row r="31" spans="1:4" x14ac:dyDescent="0.2">
      <c r="A31" s="32" t="s">
        <v>51</v>
      </c>
      <c r="B31" s="6"/>
      <c r="C31" s="6"/>
      <c r="D31" s="4"/>
    </row>
    <row r="32" spans="1:4" ht="38.25" x14ac:dyDescent="0.2">
      <c r="A32" s="33" t="s">
        <v>246</v>
      </c>
      <c r="B32" s="8"/>
      <c r="C32" s="8"/>
      <c r="D32" s="8"/>
    </row>
    <row r="33" spans="1:4" ht="25.5" x14ac:dyDescent="0.2">
      <c r="A33" s="33" t="s">
        <v>247</v>
      </c>
      <c r="B33" s="34"/>
      <c r="C33" s="34"/>
      <c r="D33" s="34"/>
    </row>
  </sheetData>
  <sheetProtection sheet="1" objects="1" scenarios="1"/>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2947E-F900-44F9-881A-E91F16E84999}">
  <sheetPr codeName="Sheet61"/>
  <dimension ref="A1:G183"/>
  <sheetViews>
    <sheetView topLeftCell="A54" workbookViewId="0">
      <selection activeCell="A137" sqref="A137"/>
    </sheetView>
  </sheetViews>
  <sheetFormatPr defaultColWidth="8.85546875" defaultRowHeight="12.75" x14ac:dyDescent="0.2"/>
  <cols>
    <col min="1" max="1" width="42.85546875" style="175" bestFit="1" customWidth="1"/>
    <col min="2" max="2" width="8.85546875" style="175"/>
    <col min="3" max="3" width="11" style="175" bestFit="1" customWidth="1"/>
    <col min="4" max="5" width="8.85546875" style="175"/>
    <col min="6" max="6" width="9" style="187" customWidth="1"/>
    <col min="7" max="16384" width="8.85546875" style="175"/>
  </cols>
  <sheetData>
    <row r="1" spans="1:6" ht="25.5" x14ac:dyDescent="0.2">
      <c r="B1" s="175">
        <v>2017</v>
      </c>
      <c r="F1" s="176" t="s">
        <v>120</v>
      </c>
    </row>
    <row r="2" spans="1:6" x14ac:dyDescent="0.2">
      <c r="A2" s="177" t="s">
        <v>1</v>
      </c>
      <c r="B2" s="118" t="s">
        <v>426</v>
      </c>
      <c r="C2" s="118" t="s">
        <v>426</v>
      </c>
      <c r="F2" s="176"/>
    </row>
    <row r="3" spans="1:6" x14ac:dyDescent="0.2">
      <c r="A3" s="178" t="s">
        <v>610</v>
      </c>
      <c r="B3" s="183" t="s">
        <v>609</v>
      </c>
      <c r="C3" s="180" t="str">
        <f t="shared" ref="C3:C35" ca="1" si="0">CostCentre&amp;B3</f>
        <v>School number not found0060</v>
      </c>
      <c r="F3" s="188" t="s">
        <v>609</v>
      </c>
    </row>
    <row r="4" spans="1:6" x14ac:dyDescent="0.2">
      <c r="A4" s="178" t="s">
        <v>474</v>
      </c>
      <c r="B4" s="179" t="s">
        <v>383</v>
      </c>
      <c r="C4" s="180" t="str">
        <f t="shared" ca="1" si="0"/>
        <v>School number not found0070</v>
      </c>
      <c r="D4" s="175" t="s">
        <v>427</v>
      </c>
      <c r="E4" s="175" t="s">
        <v>427</v>
      </c>
      <c r="F4" s="181" t="s">
        <v>383</v>
      </c>
    </row>
    <row r="5" spans="1:6" x14ac:dyDescent="0.2">
      <c r="A5" s="178" t="s">
        <v>475</v>
      </c>
      <c r="B5" s="179" t="s">
        <v>379</v>
      </c>
      <c r="C5" s="180" t="str">
        <f t="shared" ca="1" si="0"/>
        <v>School number not found0075</v>
      </c>
      <c r="D5" s="175" t="s">
        <v>427</v>
      </c>
      <c r="E5" s="175" t="s">
        <v>427</v>
      </c>
      <c r="F5" s="182" t="s">
        <v>379</v>
      </c>
    </row>
    <row r="6" spans="1:6" x14ac:dyDescent="0.2">
      <c r="A6" s="178" t="s">
        <v>615</v>
      </c>
      <c r="B6" s="179" t="s">
        <v>380</v>
      </c>
      <c r="C6" s="180" t="str">
        <f t="shared" ca="1" si="0"/>
        <v>School number not found0076</v>
      </c>
      <c r="D6" s="175" t="s">
        <v>427</v>
      </c>
      <c r="E6" s="175" t="s">
        <v>427</v>
      </c>
      <c r="F6" s="182" t="s">
        <v>380</v>
      </c>
    </row>
    <row r="7" spans="1:6" x14ac:dyDescent="0.2">
      <c r="A7" s="178" t="s">
        <v>476</v>
      </c>
      <c r="B7" s="179" t="s">
        <v>381</v>
      </c>
      <c r="C7" s="180" t="str">
        <f t="shared" ca="1" si="0"/>
        <v>School number not found0077</v>
      </c>
      <c r="D7" s="175" t="s">
        <v>427</v>
      </c>
      <c r="E7" s="175" t="s">
        <v>427</v>
      </c>
      <c r="F7" s="182" t="s">
        <v>381</v>
      </c>
    </row>
    <row r="8" spans="1:6" x14ac:dyDescent="0.2">
      <c r="A8" s="178" t="s">
        <v>477</v>
      </c>
      <c r="B8" s="183" t="s">
        <v>58</v>
      </c>
      <c r="C8" s="180" t="str">
        <f t="shared" ca="1" si="0"/>
        <v>School number not found0081</v>
      </c>
      <c r="D8" s="175" t="s">
        <v>427</v>
      </c>
      <c r="E8" s="175" t="s">
        <v>427</v>
      </c>
      <c r="F8" s="124" t="s">
        <v>58</v>
      </c>
    </row>
    <row r="9" spans="1:6" x14ac:dyDescent="0.2">
      <c r="A9" s="178"/>
      <c r="B9" s="179"/>
      <c r="C9" s="180"/>
      <c r="F9" s="124"/>
    </row>
    <row r="10" spans="1:6" x14ac:dyDescent="0.2">
      <c r="A10" s="178" t="s">
        <v>478</v>
      </c>
      <c r="B10" s="184" t="s">
        <v>59</v>
      </c>
      <c r="C10" s="180" t="str">
        <f t="shared" ca="1" si="0"/>
        <v>School number not found0110</v>
      </c>
      <c r="D10" s="175" t="s">
        <v>428</v>
      </c>
      <c r="E10" s="175" t="s">
        <v>429</v>
      </c>
      <c r="F10" s="124" t="s">
        <v>59</v>
      </c>
    </row>
    <row r="11" spans="1:6" x14ac:dyDescent="0.2">
      <c r="A11" s="178" t="s">
        <v>479</v>
      </c>
      <c r="B11" s="184" t="s">
        <v>60</v>
      </c>
      <c r="C11" s="180" t="str">
        <f t="shared" ca="1" si="0"/>
        <v>School number not found0120</v>
      </c>
      <c r="D11" s="175" t="s">
        <v>428</v>
      </c>
      <c r="E11" s="175" t="s">
        <v>429</v>
      </c>
      <c r="F11" s="124" t="s">
        <v>60</v>
      </c>
    </row>
    <row r="12" spans="1:6" x14ac:dyDescent="0.2">
      <c r="A12" s="178" t="s">
        <v>480</v>
      </c>
      <c r="B12" s="185" t="s">
        <v>274</v>
      </c>
      <c r="C12" s="180" t="str">
        <f t="shared" ca="1" si="0"/>
        <v>School number not found0121</v>
      </c>
      <c r="D12" s="175" t="s">
        <v>428</v>
      </c>
      <c r="E12" s="175" t="s">
        <v>429</v>
      </c>
      <c r="F12" s="124" t="s">
        <v>274</v>
      </c>
    </row>
    <row r="13" spans="1:6" x14ac:dyDescent="0.2">
      <c r="A13" s="178" t="s">
        <v>592</v>
      </c>
      <c r="B13" s="184" t="s">
        <v>61</v>
      </c>
      <c r="C13" s="180" t="str">
        <f t="shared" ca="1" si="0"/>
        <v>School number not found0130</v>
      </c>
      <c r="D13" s="175" t="s">
        <v>428</v>
      </c>
      <c r="E13" s="175" t="s">
        <v>429</v>
      </c>
      <c r="F13" s="124" t="s">
        <v>61</v>
      </c>
    </row>
    <row r="14" spans="1:6" x14ac:dyDescent="0.2">
      <c r="A14" s="178" t="s">
        <v>593</v>
      </c>
      <c r="B14" s="184" t="s">
        <v>62</v>
      </c>
      <c r="C14" s="180" t="str">
        <f t="shared" ca="1" si="0"/>
        <v>School number not found0140</v>
      </c>
      <c r="D14" s="175" t="s">
        <v>428</v>
      </c>
      <c r="E14" s="175" t="s">
        <v>429</v>
      </c>
      <c r="F14" s="124" t="s">
        <v>62</v>
      </c>
    </row>
    <row r="15" spans="1:6" x14ac:dyDescent="0.2">
      <c r="A15" s="178" t="s">
        <v>481</v>
      </c>
      <c r="B15" s="186" t="s">
        <v>382</v>
      </c>
      <c r="C15" s="180" t="str">
        <f t="shared" ca="1" si="0"/>
        <v>School number not found0160</v>
      </c>
      <c r="D15" s="175" t="s">
        <v>428</v>
      </c>
      <c r="E15" s="175" t="s">
        <v>429</v>
      </c>
      <c r="F15" s="182" t="s">
        <v>382</v>
      </c>
    </row>
    <row r="16" spans="1:6" x14ac:dyDescent="0.2">
      <c r="A16" s="187" t="s">
        <v>639</v>
      </c>
      <c r="B16" s="181" t="s">
        <v>457</v>
      </c>
      <c r="C16" s="180" t="str">
        <f t="shared" ca="1" si="0"/>
        <v>School number not found0190</v>
      </c>
      <c r="D16" s="175" t="s">
        <v>428</v>
      </c>
      <c r="E16" s="175" t="s">
        <v>429</v>
      </c>
      <c r="F16" s="181" t="s">
        <v>457</v>
      </c>
    </row>
    <row r="17" spans="1:6" x14ac:dyDescent="0.2">
      <c r="A17" s="187" t="s">
        <v>483</v>
      </c>
      <c r="B17" s="181" t="s">
        <v>458</v>
      </c>
      <c r="C17" s="180" t="str">
        <f t="shared" ca="1" si="0"/>
        <v>School number not found0191</v>
      </c>
      <c r="D17" s="175" t="s">
        <v>428</v>
      </c>
      <c r="E17" s="175" t="s">
        <v>429</v>
      </c>
      <c r="F17" s="181" t="s">
        <v>458</v>
      </c>
    </row>
    <row r="18" spans="1:6" x14ac:dyDescent="0.2">
      <c r="A18" s="178" t="s">
        <v>637</v>
      </c>
      <c r="B18" s="185" t="s">
        <v>638</v>
      </c>
      <c r="C18" s="180" t="str">
        <f t="shared" ca="1" si="0"/>
        <v>School number not found0200</v>
      </c>
      <c r="D18" s="175" t="s">
        <v>428</v>
      </c>
      <c r="E18" s="175" t="s">
        <v>429</v>
      </c>
      <c r="F18" s="124" t="s">
        <v>638</v>
      </c>
    </row>
    <row r="19" spans="1:6" x14ac:dyDescent="0.2">
      <c r="A19" s="178" t="s">
        <v>484</v>
      </c>
      <c r="B19" s="184" t="s">
        <v>63</v>
      </c>
      <c r="C19" s="180" t="str">
        <f t="shared" ca="1" si="0"/>
        <v>School number not found0315</v>
      </c>
      <c r="D19" s="175" t="s">
        <v>428</v>
      </c>
      <c r="E19" s="175" t="s">
        <v>429</v>
      </c>
      <c r="F19" s="124" t="s">
        <v>63</v>
      </c>
    </row>
    <row r="20" spans="1:6" x14ac:dyDescent="0.2">
      <c r="A20" s="178" t="s">
        <v>485</v>
      </c>
      <c r="B20" s="184" t="s">
        <v>64</v>
      </c>
      <c r="C20" s="180" t="str">
        <f t="shared" ca="1" si="0"/>
        <v>School number not found0320</v>
      </c>
      <c r="D20" s="175" t="s">
        <v>428</v>
      </c>
      <c r="E20" s="175" t="s">
        <v>429</v>
      </c>
      <c r="F20" s="124" t="s">
        <v>64</v>
      </c>
    </row>
    <row r="21" spans="1:6" x14ac:dyDescent="0.2">
      <c r="A21" s="178" t="s">
        <v>486</v>
      </c>
      <c r="B21" s="183" t="s">
        <v>65</v>
      </c>
      <c r="C21" s="180" t="str">
        <f t="shared" ca="1" si="0"/>
        <v>School number not found0330</v>
      </c>
      <c r="D21" s="175" t="s">
        <v>428</v>
      </c>
      <c r="E21" s="175" t="s">
        <v>429</v>
      </c>
      <c r="F21" s="124" t="s">
        <v>65</v>
      </c>
    </row>
    <row r="22" spans="1:6" x14ac:dyDescent="0.2">
      <c r="A22" s="178" t="s">
        <v>487</v>
      </c>
      <c r="B22" s="179" t="s">
        <v>275</v>
      </c>
      <c r="C22" s="180" t="str">
        <f t="shared" ca="1" si="0"/>
        <v>School number not found0340</v>
      </c>
      <c r="D22" s="175" t="s">
        <v>428</v>
      </c>
      <c r="E22" s="175" t="s">
        <v>429</v>
      </c>
      <c r="F22" s="124" t="s">
        <v>275</v>
      </c>
    </row>
    <row r="23" spans="1:6" x14ac:dyDescent="0.2">
      <c r="A23" s="178" t="s">
        <v>488</v>
      </c>
      <c r="B23" s="183" t="s">
        <v>66</v>
      </c>
      <c r="C23" s="180" t="str">
        <f t="shared" ca="1" si="0"/>
        <v>School number not found0370</v>
      </c>
      <c r="D23" s="175" t="s">
        <v>428</v>
      </c>
      <c r="E23" s="175" t="s">
        <v>429</v>
      </c>
      <c r="F23" s="124" t="s">
        <v>66</v>
      </c>
    </row>
    <row r="24" spans="1:6" x14ac:dyDescent="0.2">
      <c r="A24" s="178" t="s">
        <v>489</v>
      </c>
      <c r="B24" s="184" t="s">
        <v>67</v>
      </c>
      <c r="C24" s="180" t="str">
        <f t="shared" ca="1" si="0"/>
        <v>School number not found0521</v>
      </c>
      <c r="D24" s="175" t="s">
        <v>427</v>
      </c>
      <c r="E24" s="175" t="s">
        <v>427</v>
      </c>
      <c r="F24" s="124" t="s">
        <v>67</v>
      </c>
    </row>
    <row r="25" spans="1:6" x14ac:dyDescent="0.2">
      <c r="A25" s="178" t="s">
        <v>490</v>
      </c>
      <c r="B25" s="184" t="s">
        <v>68</v>
      </c>
      <c r="C25" s="180" t="str">
        <f t="shared" ca="1" si="0"/>
        <v>School number not found0522</v>
      </c>
      <c r="D25" s="175" t="s">
        <v>427</v>
      </c>
      <c r="E25" s="175" t="s">
        <v>427</v>
      </c>
      <c r="F25" s="124" t="s">
        <v>68</v>
      </c>
    </row>
    <row r="26" spans="1:6" x14ac:dyDescent="0.2">
      <c r="A26" s="178" t="s">
        <v>491</v>
      </c>
      <c r="B26" s="185" t="s">
        <v>276</v>
      </c>
      <c r="C26" s="180" t="str">
        <f t="shared" ca="1" si="0"/>
        <v>School number not found0540</v>
      </c>
      <c r="D26" s="175" t="s">
        <v>427</v>
      </c>
      <c r="E26" s="175" t="s">
        <v>427</v>
      </c>
      <c r="F26" s="124" t="s">
        <v>276</v>
      </c>
    </row>
    <row r="27" spans="1:6" x14ac:dyDescent="0.2">
      <c r="A27" s="178" t="s">
        <v>492</v>
      </c>
      <c r="B27" s="185" t="s">
        <v>277</v>
      </c>
      <c r="C27" s="180" t="str">
        <f t="shared" ca="1" si="0"/>
        <v>School number not found0570</v>
      </c>
      <c r="D27" s="175" t="s">
        <v>427</v>
      </c>
      <c r="E27" s="175" t="s">
        <v>427</v>
      </c>
      <c r="F27" s="124" t="s">
        <v>277</v>
      </c>
    </row>
    <row r="28" spans="1:6" x14ac:dyDescent="0.2">
      <c r="A28" s="178" t="s">
        <v>493</v>
      </c>
      <c r="B28" s="184" t="s">
        <v>69</v>
      </c>
      <c r="C28" s="180" t="str">
        <f t="shared" ca="1" si="0"/>
        <v>School number not found0710</v>
      </c>
      <c r="D28" s="175" t="s">
        <v>428</v>
      </c>
      <c r="E28" s="175" t="s">
        <v>429</v>
      </c>
      <c r="F28" s="124" t="s">
        <v>69</v>
      </c>
    </row>
    <row r="29" spans="1:6" x14ac:dyDescent="0.2">
      <c r="A29" s="178" t="s">
        <v>494</v>
      </c>
      <c r="B29" s="184" t="s">
        <v>70</v>
      </c>
      <c r="C29" s="180" t="str">
        <f t="shared" ca="1" si="0"/>
        <v>School number not found0720</v>
      </c>
      <c r="D29" s="175" t="s">
        <v>428</v>
      </c>
      <c r="E29" s="175" t="s">
        <v>429</v>
      </c>
      <c r="F29" s="124" t="s">
        <v>70</v>
      </c>
    </row>
    <row r="30" spans="1:6" x14ac:dyDescent="0.2">
      <c r="A30" s="178" t="s">
        <v>495</v>
      </c>
      <c r="B30" s="184" t="s">
        <v>71</v>
      </c>
      <c r="C30" s="180" t="str">
        <f t="shared" ca="1" si="0"/>
        <v>School number not found0780</v>
      </c>
      <c r="D30" s="175" t="s">
        <v>428</v>
      </c>
      <c r="E30" s="175" t="s">
        <v>429</v>
      </c>
      <c r="F30" s="124" t="s">
        <v>71</v>
      </c>
    </row>
    <row r="31" spans="1:6" x14ac:dyDescent="0.2">
      <c r="A31" s="178" t="s">
        <v>496</v>
      </c>
      <c r="B31" s="184" t="s">
        <v>72</v>
      </c>
      <c r="C31" s="180" t="str">
        <f t="shared" ca="1" si="0"/>
        <v>School number not found1090</v>
      </c>
      <c r="D31" s="175" t="s">
        <v>427</v>
      </c>
      <c r="E31" s="175" t="s">
        <v>427</v>
      </c>
      <c r="F31" s="124" t="s">
        <v>72</v>
      </c>
    </row>
    <row r="32" spans="1:6" x14ac:dyDescent="0.2">
      <c r="A32" s="178" t="s">
        <v>497</v>
      </c>
      <c r="B32" s="184" t="s">
        <v>73</v>
      </c>
      <c r="C32" s="180" t="str">
        <f t="shared" ca="1" si="0"/>
        <v>School number not found1120</v>
      </c>
      <c r="D32" s="175" t="s">
        <v>427</v>
      </c>
      <c r="E32" s="175" t="s">
        <v>427</v>
      </c>
      <c r="F32" s="124" t="s">
        <v>73</v>
      </c>
    </row>
    <row r="33" spans="1:6" x14ac:dyDescent="0.2">
      <c r="A33" s="178" t="s">
        <v>498</v>
      </c>
      <c r="B33" s="184" t="s">
        <v>74</v>
      </c>
      <c r="C33" s="180" t="str">
        <f t="shared" ca="1" si="0"/>
        <v>School number not found1140</v>
      </c>
      <c r="D33" s="175" t="s">
        <v>427</v>
      </c>
      <c r="E33" s="175" t="s">
        <v>427</v>
      </c>
      <c r="F33" s="124" t="s">
        <v>74</v>
      </c>
    </row>
    <row r="34" spans="1:6" x14ac:dyDescent="0.2">
      <c r="A34" s="178" t="s">
        <v>499</v>
      </c>
      <c r="B34" s="184" t="s">
        <v>75</v>
      </c>
      <c r="C34" s="180" t="str">
        <f t="shared" ca="1" si="0"/>
        <v>School number not found1200</v>
      </c>
      <c r="D34" s="175" t="s">
        <v>427</v>
      </c>
      <c r="E34" s="175" t="s">
        <v>427</v>
      </c>
      <c r="F34" s="124" t="s">
        <v>75</v>
      </c>
    </row>
    <row r="35" spans="1:6" x14ac:dyDescent="0.2">
      <c r="A35" s="178" t="s">
        <v>500</v>
      </c>
      <c r="B35" s="184" t="s">
        <v>76</v>
      </c>
      <c r="C35" s="180" t="str">
        <f t="shared" ca="1" si="0"/>
        <v>School number not found1240</v>
      </c>
      <c r="D35" s="175" t="s">
        <v>427</v>
      </c>
      <c r="E35" s="175" t="s">
        <v>427</v>
      </c>
      <c r="F35" s="124" t="s">
        <v>76</v>
      </c>
    </row>
    <row r="36" spans="1:6" x14ac:dyDescent="0.2">
      <c r="A36" s="178" t="s">
        <v>501</v>
      </c>
      <c r="B36" s="184" t="s">
        <v>77</v>
      </c>
      <c r="C36" s="180" t="str">
        <f t="shared" ref="C36:C73" ca="1" si="1">CostCentre&amp;B36</f>
        <v>School number not found1260</v>
      </c>
      <c r="D36" s="175" t="s">
        <v>427</v>
      </c>
      <c r="E36" s="175" t="s">
        <v>427</v>
      </c>
      <c r="F36" s="124" t="s">
        <v>77</v>
      </c>
    </row>
    <row r="37" spans="1:6" x14ac:dyDescent="0.2">
      <c r="A37" s="178" t="s">
        <v>502</v>
      </c>
      <c r="B37" s="185" t="s">
        <v>278</v>
      </c>
      <c r="C37" s="180" t="str">
        <f t="shared" ca="1" si="1"/>
        <v>School number not found1263</v>
      </c>
      <c r="D37" s="175" t="s">
        <v>427</v>
      </c>
      <c r="E37" s="175" t="s">
        <v>427</v>
      </c>
      <c r="F37" s="124" t="s">
        <v>278</v>
      </c>
    </row>
    <row r="38" spans="1:6" x14ac:dyDescent="0.2">
      <c r="A38" s="178" t="s">
        <v>503</v>
      </c>
      <c r="B38" s="184" t="s">
        <v>78</v>
      </c>
      <c r="C38" s="180" t="str">
        <f t="shared" ca="1" si="1"/>
        <v>School number not found1300</v>
      </c>
      <c r="D38" s="175" t="s">
        <v>427</v>
      </c>
      <c r="E38" s="175" t="s">
        <v>427</v>
      </c>
      <c r="F38" s="124" t="s">
        <v>78</v>
      </c>
    </row>
    <row r="39" spans="1:6" x14ac:dyDescent="0.2">
      <c r="A39" s="178" t="s">
        <v>504</v>
      </c>
      <c r="B39" s="184">
        <v>1410</v>
      </c>
      <c r="C39" s="180" t="str">
        <f t="shared" ca="1" si="1"/>
        <v>School number not found1410</v>
      </c>
      <c r="F39" s="184">
        <v>1410</v>
      </c>
    </row>
    <row r="40" spans="1:6" x14ac:dyDescent="0.2">
      <c r="A40" s="178" t="s">
        <v>505</v>
      </c>
      <c r="B40" s="184" t="s">
        <v>79</v>
      </c>
      <c r="C40" s="180" t="str">
        <f t="shared" ca="1" si="1"/>
        <v>School number not found1420</v>
      </c>
      <c r="D40" s="175" t="s">
        <v>427</v>
      </c>
      <c r="E40" s="175" t="s">
        <v>427</v>
      </c>
      <c r="F40" s="124" t="s">
        <v>79</v>
      </c>
    </row>
    <row r="41" spans="1:6" x14ac:dyDescent="0.2">
      <c r="A41" s="178" t="s">
        <v>506</v>
      </c>
      <c r="B41" s="184" t="s">
        <v>80</v>
      </c>
      <c r="C41" s="180" t="str">
        <f t="shared" ca="1" si="1"/>
        <v>School number not found1470</v>
      </c>
      <c r="D41" s="175" t="s">
        <v>427</v>
      </c>
      <c r="E41" s="175" t="s">
        <v>427</v>
      </c>
      <c r="F41" s="124" t="s">
        <v>80</v>
      </c>
    </row>
    <row r="42" spans="1:6" x14ac:dyDescent="0.2">
      <c r="A42" s="178" t="s">
        <v>640</v>
      </c>
      <c r="B42" s="184">
        <v>1500</v>
      </c>
      <c r="C42" s="180" t="str">
        <f t="shared" ca="1" si="1"/>
        <v>School number not found1500</v>
      </c>
      <c r="F42" s="124">
        <v>1500</v>
      </c>
    </row>
    <row r="43" spans="1:6" x14ac:dyDescent="0.2">
      <c r="A43" s="178" t="s">
        <v>594</v>
      </c>
      <c r="B43" s="184">
        <v>1520</v>
      </c>
      <c r="C43" s="180" t="str">
        <f t="shared" ca="1" si="1"/>
        <v>School number not found1520</v>
      </c>
      <c r="D43" s="175" t="s">
        <v>427</v>
      </c>
      <c r="E43" s="175" t="s">
        <v>427</v>
      </c>
      <c r="F43" s="124">
        <v>1581</v>
      </c>
    </row>
    <row r="44" spans="1:6" x14ac:dyDescent="0.2">
      <c r="A44" s="178" t="s">
        <v>507</v>
      </c>
      <c r="B44" s="184">
        <v>1530</v>
      </c>
      <c r="C44" s="180" t="str">
        <f t="shared" ca="1" si="1"/>
        <v>School number not found1530</v>
      </c>
      <c r="D44" s="175" t="s">
        <v>427</v>
      </c>
      <c r="E44" s="175" t="s">
        <v>427</v>
      </c>
      <c r="F44" s="124">
        <v>1582</v>
      </c>
    </row>
    <row r="45" spans="1:6" x14ac:dyDescent="0.2">
      <c r="A45" s="178" t="s">
        <v>508</v>
      </c>
      <c r="B45" s="184">
        <v>1540</v>
      </c>
      <c r="C45" s="180" t="str">
        <f t="shared" ca="1" si="1"/>
        <v>School number not found1540</v>
      </c>
      <c r="D45" s="175" t="s">
        <v>427</v>
      </c>
      <c r="E45" s="175" t="s">
        <v>427</v>
      </c>
      <c r="F45" s="124">
        <v>1583</v>
      </c>
    </row>
    <row r="46" spans="1:6" x14ac:dyDescent="0.2">
      <c r="A46" s="178" t="s">
        <v>509</v>
      </c>
      <c r="B46" s="184" t="s">
        <v>81</v>
      </c>
      <c r="C46" s="180" t="str">
        <f t="shared" ca="1" si="1"/>
        <v>School number not found1800</v>
      </c>
      <c r="D46" s="175" t="s">
        <v>427</v>
      </c>
      <c r="E46" s="175" t="s">
        <v>427</v>
      </c>
      <c r="F46" s="124" t="s">
        <v>81</v>
      </c>
    </row>
    <row r="47" spans="1:6" x14ac:dyDescent="0.2">
      <c r="A47" s="178" t="s">
        <v>510</v>
      </c>
      <c r="B47" s="184" t="s">
        <v>82</v>
      </c>
      <c r="C47" s="180" t="str">
        <f t="shared" ca="1" si="1"/>
        <v>School number not found1820</v>
      </c>
      <c r="D47" s="175" t="s">
        <v>427</v>
      </c>
      <c r="E47" s="175" t="s">
        <v>427</v>
      </c>
      <c r="F47" s="124" t="s">
        <v>82</v>
      </c>
    </row>
    <row r="48" spans="1:6" x14ac:dyDescent="0.2">
      <c r="A48" s="178"/>
      <c r="B48" s="184"/>
      <c r="C48" s="180"/>
      <c r="F48" s="124"/>
    </row>
    <row r="49" spans="1:6" x14ac:dyDescent="0.2">
      <c r="A49" s="178" t="s">
        <v>831</v>
      </c>
      <c r="B49" s="184" t="s">
        <v>83</v>
      </c>
      <c r="C49" s="180" t="str">
        <f t="shared" ca="1" si="1"/>
        <v>School number not found2000</v>
      </c>
      <c r="D49" s="175" t="s">
        <v>427</v>
      </c>
      <c r="E49" s="175" t="s">
        <v>427</v>
      </c>
      <c r="F49" s="124">
        <v>2000</v>
      </c>
    </row>
    <row r="50" spans="1:6" x14ac:dyDescent="0.2">
      <c r="A50" s="178" t="s">
        <v>624</v>
      </c>
      <c r="B50" s="184">
        <v>2093</v>
      </c>
      <c r="C50" s="180" t="str">
        <f t="shared" ca="1" si="1"/>
        <v>School number not found2093</v>
      </c>
      <c r="F50" s="124">
        <v>2093</v>
      </c>
    </row>
    <row r="51" spans="1:6" x14ac:dyDescent="0.2">
      <c r="A51" s="178" t="s">
        <v>832</v>
      </c>
      <c r="B51" s="184" t="s">
        <v>84</v>
      </c>
      <c r="C51" s="180" t="str">
        <f t="shared" ca="1" si="1"/>
        <v>School number not found2200</v>
      </c>
      <c r="D51" s="175" t="s">
        <v>427</v>
      </c>
      <c r="E51" s="175" t="s">
        <v>427</v>
      </c>
      <c r="F51" s="124">
        <v>2200</v>
      </c>
    </row>
    <row r="52" spans="1:6" x14ac:dyDescent="0.2">
      <c r="A52" s="178" t="s">
        <v>833</v>
      </c>
      <c r="B52" s="184" t="s">
        <v>85</v>
      </c>
      <c r="C52" s="180" t="str">
        <f t="shared" ca="1" si="1"/>
        <v>School number not found2220</v>
      </c>
      <c r="D52" s="175" t="s">
        <v>427</v>
      </c>
      <c r="E52" s="175" t="s">
        <v>427</v>
      </c>
      <c r="F52" s="124" t="s">
        <v>85</v>
      </c>
    </row>
    <row r="53" spans="1:6" x14ac:dyDescent="0.2">
      <c r="A53" s="178" t="s">
        <v>512</v>
      </c>
      <c r="B53" s="184" t="s">
        <v>86</v>
      </c>
      <c r="C53" s="180" t="str">
        <f t="shared" ca="1" si="1"/>
        <v>School number not found2300</v>
      </c>
      <c r="D53" s="175" t="s">
        <v>428</v>
      </c>
      <c r="E53" s="175" t="s">
        <v>429</v>
      </c>
      <c r="F53" s="124" t="s">
        <v>86</v>
      </c>
    </row>
    <row r="54" spans="1:6" x14ac:dyDescent="0.2">
      <c r="A54" s="178"/>
      <c r="B54" s="184"/>
      <c r="C54" s="180"/>
      <c r="F54" s="124"/>
    </row>
    <row r="55" spans="1:6" x14ac:dyDescent="0.2">
      <c r="A55" s="178" t="s">
        <v>641</v>
      </c>
      <c r="B55" s="184">
        <v>2560</v>
      </c>
      <c r="C55" s="180" t="str">
        <f t="shared" ca="1" si="1"/>
        <v>School number not found2560</v>
      </c>
      <c r="F55" s="124">
        <v>2560</v>
      </c>
    </row>
    <row r="56" spans="1:6" x14ac:dyDescent="0.2">
      <c r="A56" s="178" t="s">
        <v>513</v>
      </c>
      <c r="B56" s="184" t="s">
        <v>87</v>
      </c>
      <c r="C56" s="180" t="str">
        <f t="shared" ca="1" si="1"/>
        <v>School number not found2710</v>
      </c>
      <c r="D56" s="175" t="s">
        <v>427</v>
      </c>
      <c r="E56" s="175" t="s">
        <v>427</v>
      </c>
      <c r="F56" s="124" t="s">
        <v>87</v>
      </c>
    </row>
    <row r="57" spans="1:6" x14ac:dyDescent="0.2">
      <c r="A57" s="178" t="s">
        <v>514</v>
      </c>
      <c r="B57" s="185" t="s">
        <v>279</v>
      </c>
      <c r="C57" s="180" t="str">
        <f t="shared" ca="1" si="1"/>
        <v>School number not found2760</v>
      </c>
      <c r="D57" s="175" t="s">
        <v>427</v>
      </c>
      <c r="E57" s="175" t="s">
        <v>427</v>
      </c>
      <c r="F57" s="124" t="s">
        <v>279</v>
      </c>
    </row>
    <row r="58" spans="1:6" x14ac:dyDescent="0.2">
      <c r="A58" s="178" t="s">
        <v>515</v>
      </c>
      <c r="B58" s="184">
        <v>2800</v>
      </c>
      <c r="C58" s="180" t="str">
        <f t="shared" ca="1" si="1"/>
        <v>School number not found2800</v>
      </c>
      <c r="D58" s="175" t="s">
        <v>427</v>
      </c>
      <c r="E58" s="175" t="s">
        <v>427</v>
      </c>
      <c r="F58" s="124">
        <v>2800</v>
      </c>
    </row>
    <row r="59" spans="1:6" x14ac:dyDescent="0.2">
      <c r="A59" s="178" t="s">
        <v>516</v>
      </c>
      <c r="B59" s="184" t="s">
        <v>88</v>
      </c>
      <c r="C59" s="180" t="str">
        <f t="shared" ca="1" si="1"/>
        <v>School number not found2820</v>
      </c>
      <c r="D59" s="175" t="s">
        <v>427</v>
      </c>
      <c r="E59" s="175" t="s">
        <v>427</v>
      </c>
      <c r="F59" s="124" t="s">
        <v>88</v>
      </c>
    </row>
    <row r="60" spans="1:6" x14ac:dyDescent="0.2">
      <c r="A60" s="178" t="s">
        <v>642</v>
      </c>
      <c r="B60" s="184">
        <v>2830</v>
      </c>
      <c r="C60" s="180" t="str">
        <f t="shared" ca="1" si="1"/>
        <v>School number not found2830</v>
      </c>
      <c r="F60" s="124">
        <v>2830</v>
      </c>
    </row>
    <row r="61" spans="1:6" x14ac:dyDescent="0.2">
      <c r="A61" s="178" t="s">
        <v>616</v>
      </c>
      <c r="B61" s="184">
        <v>2840</v>
      </c>
      <c r="C61" s="180" t="str">
        <f t="shared" ca="1" si="1"/>
        <v>School number not found2840</v>
      </c>
      <c r="F61" s="124">
        <v>2840</v>
      </c>
    </row>
    <row r="62" spans="1:6" x14ac:dyDescent="0.2">
      <c r="A62" s="178" t="s">
        <v>517</v>
      </c>
      <c r="B62" s="184" t="s">
        <v>89</v>
      </c>
      <c r="C62" s="180" t="str">
        <f t="shared" ca="1" si="1"/>
        <v>School number not found2860</v>
      </c>
      <c r="D62" s="175" t="s">
        <v>427</v>
      </c>
      <c r="E62" s="175" t="s">
        <v>427</v>
      </c>
      <c r="F62" s="124" t="s">
        <v>89</v>
      </c>
    </row>
    <row r="63" spans="1:6" x14ac:dyDescent="0.2">
      <c r="A63" s="178" t="s">
        <v>617</v>
      </c>
      <c r="B63" s="184">
        <v>2870</v>
      </c>
      <c r="C63" s="180" t="str">
        <f t="shared" ca="1" si="1"/>
        <v>School number not found2870</v>
      </c>
      <c r="D63" s="175" t="s">
        <v>427</v>
      </c>
      <c r="E63" s="175" t="s">
        <v>427</v>
      </c>
      <c r="F63" s="124">
        <v>2870</v>
      </c>
    </row>
    <row r="64" spans="1:6" x14ac:dyDescent="0.2">
      <c r="A64" s="178" t="s">
        <v>518</v>
      </c>
      <c r="B64" s="185" t="s">
        <v>280</v>
      </c>
      <c r="C64" s="180" t="str">
        <f t="shared" ca="1" si="1"/>
        <v>School number not found2932</v>
      </c>
      <c r="D64" s="175" t="s">
        <v>427</v>
      </c>
      <c r="E64" s="175" t="s">
        <v>427</v>
      </c>
      <c r="F64" s="124" t="s">
        <v>280</v>
      </c>
    </row>
    <row r="65" spans="1:6" x14ac:dyDescent="0.2">
      <c r="A65" s="187" t="s">
        <v>519</v>
      </c>
      <c r="B65" s="185">
        <v>2960</v>
      </c>
      <c r="C65" s="180" t="str">
        <f t="shared" ca="1" si="1"/>
        <v>School number not found2960</v>
      </c>
      <c r="F65" s="124">
        <v>2960</v>
      </c>
    </row>
    <row r="66" spans="1:6" x14ac:dyDescent="0.2">
      <c r="A66" s="178" t="s">
        <v>520</v>
      </c>
      <c r="B66" s="184">
        <v>3000</v>
      </c>
      <c r="C66" s="180" t="str">
        <f t="shared" ca="1" si="1"/>
        <v>School number not found3000</v>
      </c>
      <c r="D66" s="175" t="s">
        <v>427</v>
      </c>
      <c r="E66" s="175" t="s">
        <v>427</v>
      </c>
      <c r="F66" s="124">
        <v>3000</v>
      </c>
    </row>
    <row r="67" spans="1:6" x14ac:dyDescent="0.2">
      <c r="A67" s="178" t="s">
        <v>521</v>
      </c>
      <c r="B67" s="184" t="s">
        <v>90</v>
      </c>
      <c r="C67" s="180" t="str">
        <f t="shared" ca="1" si="1"/>
        <v>School number not found3012</v>
      </c>
      <c r="D67" s="175" t="s">
        <v>427</v>
      </c>
      <c r="E67" s="175" t="s">
        <v>427</v>
      </c>
      <c r="F67" s="124" t="s">
        <v>90</v>
      </c>
    </row>
    <row r="68" spans="1:6" x14ac:dyDescent="0.2">
      <c r="A68" s="178" t="s">
        <v>643</v>
      </c>
      <c r="B68" s="184" t="s">
        <v>91</v>
      </c>
      <c r="C68" s="180" t="str">
        <f t="shared" ca="1" si="1"/>
        <v>School number not found3100</v>
      </c>
      <c r="D68" s="175" t="s">
        <v>427</v>
      </c>
      <c r="E68" s="175" t="s">
        <v>427</v>
      </c>
      <c r="F68" s="124" t="s">
        <v>91</v>
      </c>
    </row>
    <row r="69" spans="1:6" x14ac:dyDescent="0.2">
      <c r="A69" s="178" t="s">
        <v>522</v>
      </c>
      <c r="B69" s="184" t="s">
        <v>92</v>
      </c>
      <c r="C69" s="180" t="str">
        <f t="shared" ca="1" si="1"/>
        <v>School number not found3110</v>
      </c>
      <c r="D69" s="175" t="s">
        <v>427</v>
      </c>
      <c r="E69" s="175" t="s">
        <v>427</v>
      </c>
      <c r="F69" s="124" t="s">
        <v>92</v>
      </c>
    </row>
    <row r="70" spans="1:6" x14ac:dyDescent="0.2">
      <c r="A70" s="178" t="s">
        <v>523</v>
      </c>
      <c r="B70" s="185" t="s">
        <v>281</v>
      </c>
      <c r="C70" s="180" t="str">
        <f t="shared" ca="1" si="1"/>
        <v>School number not found3200</v>
      </c>
      <c r="D70" s="175" t="s">
        <v>427</v>
      </c>
      <c r="E70" s="175" t="s">
        <v>427</v>
      </c>
      <c r="F70" s="124" t="s">
        <v>281</v>
      </c>
    </row>
    <row r="71" spans="1:6" x14ac:dyDescent="0.2">
      <c r="A71" s="178" t="s">
        <v>524</v>
      </c>
      <c r="B71" s="185" t="s">
        <v>282</v>
      </c>
      <c r="C71" s="180" t="str">
        <f t="shared" ca="1" si="1"/>
        <v>School number not found3201</v>
      </c>
      <c r="D71" s="175" t="s">
        <v>427</v>
      </c>
      <c r="E71" s="175" t="s">
        <v>427</v>
      </c>
      <c r="F71" s="124" t="s">
        <v>282</v>
      </c>
    </row>
    <row r="72" spans="1:6" x14ac:dyDescent="0.2">
      <c r="A72" s="178" t="s">
        <v>525</v>
      </c>
      <c r="B72" s="185" t="s">
        <v>283</v>
      </c>
      <c r="C72" s="180" t="str">
        <f t="shared" ca="1" si="1"/>
        <v>School number not found3202</v>
      </c>
      <c r="D72" s="175" t="s">
        <v>427</v>
      </c>
      <c r="E72" s="175" t="s">
        <v>427</v>
      </c>
      <c r="F72" s="124" t="s">
        <v>283</v>
      </c>
    </row>
    <row r="73" spans="1:6" x14ac:dyDescent="0.2">
      <c r="A73" s="178" t="s">
        <v>526</v>
      </c>
      <c r="B73" s="185" t="s">
        <v>284</v>
      </c>
      <c r="C73" s="180" t="str">
        <f t="shared" ca="1" si="1"/>
        <v>School number not found3203</v>
      </c>
      <c r="D73" s="175" t="s">
        <v>427</v>
      </c>
      <c r="E73" s="175" t="s">
        <v>427</v>
      </c>
      <c r="F73" s="124" t="s">
        <v>284</v>
      </c>
    </row>
    <row r="74" spans="1:6" x14ac:dyDescent="0.2">
      <c r="A74" s="178" t="s">
        <v>527</v>
      </c>
      <c r="B74" s="185" t="s">
        <v>285</v>
      </c>
      <c r="C74" s="180" t="str">
        <f t="shared" ref="C74:C113" ca="1" si="2">CostCentre&amp;B74</f>
        <v>School number not found3204</v>
      </c>
      <c r="D74" s="175" t="s">
        <v>427</v>
      </c>
      <c r="E74" s="175" t="s">
        <v>427</v>
      </c>
      <c r="F74" s="124" t="s">
        <v>285</v>
      </c>
    </row>
    <row r="75" spans="1:6" x14ac:dyDescent="0.2">
      <c r="A75" s="178" t="s">
        <v>869</v>
      </c>
      <c r="B75" s="185" t="s">
        <v>286</v>
      </c>
      <c r="C75" s="180" t="str">
        <f t="shared" ca="1" si="2"/>
        <v>School number not found3210</v>
      </c>
      <c r="D75" s="175" t="s">
        <v>427</v>
      </c>
      <c r="E75" s="175" t="s">
        <v>427</v>
      </c>
      <c r="F75" s="124" t="s">
        <v>286</v>
      </c>
    </row>
    <row r="76" spans="1:6" x14ac:dyDescent="0.2">
      <c r="A76" s="178" t="s">
        <v>870</v>
      </c>
      <c r="B76" s="185" t="s">
        <v>287</v>
      </c>
      <c r="C76" s="180" t="str">
        <f t="shared" ca="1" si="2"/>
        <v>School number not found3211</v>
      </c>
      <c r="D76" s="175" t="s">
        <v>427</v>
      </c>
      <c r="E76" s="175" t="s">
        <v>427</v>
      </c>
      <c r="F76" s="124" t="s">
        <v>287</v>
      </c>
    </row>
    <row r="77" spans="1:6" x14ac:dyDescent="0.2">
      <c r="A77" s="178" t="s">
        <v>871</v>
      </c>
      <c r="B77" s="185" t="s">
        <v>288</v>
      </c>
      <c r="C77" s="180" t="str">
        <f t="shared" ca="1" si="2"/>
        <v>School number not found3212</v>
      </c>
      <c r="D77" s="175" t="s">
        <v>427</v>
      </c>
      <c r="E77" s="175" t="s">
        <v>427</v>
      </c>
      <c r="F77" s="124" t="s">
        <v>288</v>
      </c>
    </row>
    <row r="78" spans="1:6" x14ac:dyDescent="0.2">
      <c r="A78" s="178" t="s">
        <v>872</v>
      </c>
      <c r="B78" s="185" t="s">
        <v>289</v>
      </c>
      <c r="C78" s="180" t="str">
        <f t="shared" ca="1" si="2"/>
        <v>School number not found3213</v>
      </c>
      <c r="D78" s="175" t="s">
        <v>427</v>
      </c>
      <c r="E78" s="175" t="s">
        <v>427</v>
      </c>
      <c r="F78" s="124" t="s">
        <v>289</v>
      </c>
    </row>
    <row r="79" spans="1:6" x14ac:dyDescent="0.2">
      <c r="A79" s="178" t="s">
        <v>873</v>
      </c>
      <c r="B79" s="185" t="s">
        <v>290</v>
      </c>
      <c r="C79" s="180" t="str">
        <f t="shared" ca="1" si="2"/>
        <v>School number not found3214</v>
      </c>
      <c r="D79" s="175" t="s">
        <v>427</v>
      </c>
      <c r="E79" s="175" t="s">
        <v>427</v>
      </c>
      <c r="F79" s="124" t="s">
        <v>290</v>
      </c>
    </row>
    <row r="80" spans="1:6" x14ac:dyDescent="0.2">
      <c r="A80" s="178" t="s">
        <v>528</v>
      </c>
      <c r="B80" s="184" t="s">
        <v>93</v>
      </c>
      <c r="C80" s="180" t="str">
        <f t="shared" ca="1" si="2"/>
        <v>School number not found3230</v>
      </c>
      <c r="D80" s="175" t="s">
        <v>427</v>
      </c>
      <c r="E80" s="175" t="s">
        <v>427</v>
      </c>
      <c r="F80" s="124" t="s">
        <v>93</v>
      </c>
    </row>
    <row r="81" spans="1:6" x14ac:dyDescent="0.2">
      <c r="A81" s="178" t="s">
        <v>874</v>
      </c>
      <c r="B81" s="185" t="s">
        <v>291</v>
      </c>
      <c r="C81" s="180" t="str">
        <f t="shared" ca="1" si="2"/>
        <v>School number not found3240</v>
      </c>
      <c r="D81" s="175" t="s">
        <v>427</v>
      </c>
      <c r="E81" s="175" t="s">
        <v>427</v>
      </c>
      <c r="F81" s="124" t="s">
        <v>291</v>
      </c>
    </row>
    <row r="82" spans="1:6" x14ac:dyDescent="0.2">
      <c r="A82" s="178" t="s">
        <v>529</v>
      </c>
      <c r="B82" s="184" t="s">
        <v>94</v>
      </c>
      <c r="C82" s="180" t="str">
        <f t="shared" ca="1" si="2"/>
        <v>School number not found3311</v>
      </c>
      <c r="D82" s="175" t="s">
        <v>427</v>
      </c>
      <c r="E82" s="175" t="s">
        <v>427</v>
      </c>
      <c r="F82" s="124" t="s">
        <v>94</v>
      </c>
    </row>
    <row r="83" spans="1:6" x14ac:dyDescent="0.2">
      <c r="A83" s="178" t="s">
        <v>595</v>
      </c>
      <c r="B83" s="185" t="s">
        <v>292</v>
      </c>
      <c r="C83" s="180" t="str">
        <f t="shared" ca="1" si="2"/>
        <v>School number not found3315</v>
      </c>
      <c r="D83" s="175" t="s">
        <v>427</v>
      </c>
      <c r="E83" s="175" t="s">
        <v>427</v>
      </c>
      <c r="F83" s="124" t="s">
        <v>292</v>
      </c>
    </row>
    <row r="84" spans="1:6" x14ac:dyDescent="0.2">
      <c r="A84" s="178" t="s">
        <v>530</v>
      </c>
      <c r="B84" s="184" t="s">
        <v>95</v>
      </c>
      <c r="C84" s="180" t="str">
        <f t="shared" ca="1" si="2"/>
        <v>School number not found3316</v>
      </c>
      <c r="D84" s="175" t="s">
        <v>427</v>
      </c>
      <c r="E84" s="175" t="s">
        <v>427</v>
      </c>
      <c r="F84" s="124" t="s">
        <v>95</v>
      </c>
    </row>
    <row r="85" spans="1:6" x14ac:dyDescent="0.2">
      <c r="A85" s="178" t="s">
        <v>531</v>
      </c>
      <c r="B85" s="184" t="s">
        <v>96</v>
      </c>
      <c r="C85" s="180" t="str">
        <f t="shared" ca="1" si="2"/>
        <v>School number not found3320</v>
      </c>
      <c r="D85" s="175" t="s">
        <v>427</v>
      </c>
      <c r="E85" s="175" t="s">
        <v>427</v>
      </c>
      <c r="F85" s="124" t="s">
        <v>96</v>
      </c>
    </row>
    <row r="86" spans="1:6" x14ac:dyDescent="0.2">
      <c r="A86" s="178" t="s">
        <v>532</v>
      </c>
      <c r="B86" s="185">
        <v>3321</v>
      </c>
      <c r="C86" s="180" t="str">
        <f t="shared" ca="1" si="2"/>
        <v>School number not found3321</v>
      </c>
      <c r="D86" s="175" t="s">
        <v>427</v>
      </c>
      <c r="E86" s="175" t="s">
        <v>427</v>
      </c>
      <c r="F86" s="124">
        <v>3321</v>
      </c>
    </row>
    <row r="87" spans="1:6" x14ac:dyDescent="0.2">
      <c r="A87" s="178" t="s">
        <v>533</v>
      </c>
      <c r="B87" s="184" t="s">
        <v>97</v>
      </c>
      <c r="C87" s="180" t="str">
        <f t="shared" ca="1" si="2"/>
        <v>School number not found3330</v>
      </c>
      <c r="D87" s="175" t="s">
        <v>427</v>
      </c>
      <c r="E87" s="175" t="s">
        <v>427</v>
      </c>
      <c r="F87" s="124" t="s">
        <v>97</v>
      </c>
    </row>
    <row r="88" spans="1:6" x14ac:dyDescent="0.2">
      <c r="A88" s="178" t="s">
        <v>534</v>
      </c>
      <c r="B88" s="185" t="s">
        <v>293</v>
      </c>
      <c r="C88" s="180" t="str">
        <f t="shared" ca="1" si="2"/>
        <v>School number not found3350</v>
      </c>
      <c r="D88" s="175" t="s">
        <v>427</v>
      </c>
      <c r="E88" s="175" t="s">
        <v>427</v>
      </c>
      <c r="F88" s="124" t="s">
        <v>293</v>
      </c>
    </row>
    <row r="89" spans="1:6" x14ac:dyDescent="0.2">
      <c r="A89" s="178" t="s">
        <v>535</v>
      </c>
      <c r="B89" s="185" t="s">
        <v>294</v>
      </c>
      <c r="C89" s="180" t="str">
        <f t="shared" ca="1" si="2"/>
        <v>School number not found3351</v>
      </c>
      <c r="D89" s="175" t="s">
        <v>427</v>
      </c>
      <c r="E89" s="175" t="s">
        <v>427</v>
      </c>
      <c r="F89" s="124" t="s">
        <v>294</v>
      </c>
    </row>
    <row r="90" spans="1:6" x14ac:dyDescent="0.2">
      <c r="A90" s="178" t="s">
        <v>536</v>
      </c>
      <c r="B90" s="185" t="s">
        <v>295</v>
      </c>
      <c r="C90" s="180" t="str">
        <f t="shared" ca="1" si="2"/>
        <v>School number not found3360</v>
      </c>
      <c r="D90" s="175" t="s">
        <v>427</v>
      </c>
      <c r="E90" s="175" t="s">
        <v>427</v>
      </c>
      <c r="F90" s="124" t="s">
        <v>295</v>
      </c>
    </row>
    <row r="91" spans="1:6" x14ac:dyDescent="0.2">
      <c r="A91" s="178" t="s">
        <v>537</v>
      </c>
      <c r="B91" s="184" t="s">
        <v>98</v>
      </c>
      <c r="C91" s="180" t="str">
        <f t="shared" ca="1" si="2"/>
        <v>School number not found3361</v>
      </c>
      <c r="D91" s="175" t="s">
        <v>427</v>
      </c>
      <c r="E91" s="175" t="s">
        <v>427</v>
      </c>
      <c r="F91" s="124" t="s">
        <v>98</v>
      </c>
    </row>
    <row r="92" spans="1:6" x14ac:dyDescent="0.2">
      <c r="A92" s="178" t="s">
        <v>538</v>
      </c>
      <c r="B92" s="185" t="s">
        <v>296</v>
      </c>
      <c r="C92" s="180" t="str">
        <f t="shared" ca="1" si="2"/>
        <v>School number not found3370</v>
      </c>
      <c r="D92" s="175" t="s">
        <v>427</v>
      </c>
      <c r="E92" s="175" t="s">
        <v>427</v>
      </c>
      <c r="F92" s="124" t="s">
        <v>296</v>
      </c>
    </row>
    <row r="93" spans="1:6" x14ac:dyDescent="0.2">
      <c r="A93" s="178" t="s">
        <v>539</v>
      </c>
      <c r="B93" s="185" t="s">
        <v>297</v>
      </c>
      <c r="C93" s="180" t="str">
        <f t="shared" ca="1" si="2"/>
        <v>School number not found3380</v>
      </c>
      <c r="D93" s="175" t="s">
        <v>427</v>
      </c>
      <c r="E93" s="175" t="s">
        <v>427</v>
      </c>
      <c r="F93" s="124" t="s">
        <v>297</v>
      </c>
    </row>
    <row r="94" spans="1:6" x14ac:dyDescent="0.2">
      <c r="A94" s="178" t="s">
        <v>540</v>
      </c>
      <c r="B94" s="184" t="s">
        <v>99</v>
      </c>
      <c r="C94" s="180" t="str">
        <f t="shared" ca="1" si="2"/>
        <v>School number not found3390</v>
      </c>
      <c r="D94" s="175" t="s">
        <v>427</v>
      </c>
      <c r="E94" s="175" t="s">
        <v>427</v>
      </c>
      <c r="F94" s="124" t="s">
        <v>99</v>
      </c>
    </row>
    <row r="95" spans="1:6" x14ac:dyDescent="0.2">
      <c r="A95" s="178" t="s">
        <v>541</v>
      </c>
      <c r="B95" s="185" t="s">
        <v>298</v>
      </c>
      <c r="C95" s="180" t="str">
        <f t="shared" ca="1" si="2"/>
        <v>School number not found3393</v>
      </c>
      <c r="D95" s="175" t="s">
        <v>427</v>
      </c>
      <c r="E95" s="175" t="s">
        <v>427</v>
      </c>
      <c r="F95" s="124" t="s">
        <v>298</v>
      </c>
    </row>
    <row r="96" spans="1:6" x14ac:dyDescent="0.2">
      <c r="A96" s="178" t="s">
        <v>542</v>
      </c>
      <c r="B96" s="184" t="s">
        <v>100</v>
      </c>
      <c r="C96" s="180" t="str">
        <f t="shared" ca="1" si="2"/>
        <v>School number not found3500</v>
      </c>
      <c r="D96" s="175" t="s">
        <v>428</v>
      </c>
      <c r="E96" s="175" t="s">
        <v>429</v>
      </c>
      <c r="F96" s="124" t="s">
        <v>100</v>
      </c>
    </row>
    <row r="97" spans="1:6" x14ac:dyDescent="0.2">
      <c r="A97" s="178" t="s">
        <v>596</v>
      </c>
      <c r="B97" s="184">
        <v>3510</v>
      </c>
      <c r="C97" s="180" t="str">
        <f t="shared" ca="1" si="2"/>
        <v>School number not found3510</v>
      </c>
      <c r="F97" s="124">
        <v>3510</v>
      </c>
    </row>
    <row r="98" spans="1:6" x14ac:dyDescent="0.2">
      <c r="A98" s="178" t="s">
        <v>581</v>
      </c>
      <c r="B98" s="184">
        <v>3511</v>
      </c>
      <c r="C98" s="180" t="str">
        <f t="shared" ca="1" si="2"/>
        <v>School number not found3511</v>
      </c>
      <c r="F98" s="124">
        <v>3511</v>
      </c>
    </row>
    <row r="99" spans="1:6" x14ac:dyDescent="0.2">
      <c r="A99" s="187" t="s">
        <v>543</v>
      </c>
      <c r="B99" s="124">
        <v>3575</v>
      </c>
      <c r="C99" s="180" t="str">
        <f ca="1">CostCentre&amp;B99</f>
        <v>School number not found3575</v>
      </c>
      <c r="F99" s="124">
        <v>3575</v>
      </c>
    </row>
    <row r="100" spans="1:6" x14ac:dyDescent="0.2">
      <c r="A100" s="187" t="s">
        <v>544</v>
      </c>
      <c r="B100" s="124">
        <v>3576</v>
      </c>
      <c r="C100" s="180" t="str">
        <f ca="1">CostCentre&amp;B100</f>
        <v>School number not found3576</v>
      </c>
      <c r="F100" s="124">
        <v>3576</v>
      </c>
    </row>
    <row r="101" spans="1:6" x14ac:dyDescent="0.2">
      <c r="A101" s="178" t="s">
        <v>545</v>
      </c>
      <c r="B101" s="184">
        <v>3600</v>
      </c>
      <c r="C101" s="180" t="str">
        <f t="shared" ca="1" si="2"/>
        <v>School number not found3600</v>
      </c>
      <c r="D101" s="175" t="s">
        <v>427</v>
      </c>
      <c r="E101" s="175" t="s">
        <v>427</v>
      </c>
      <c r="F101" s="124">
        <v>3600</v>
      </c>
    </row>
    <row r="102" spans="1:6" x14ac:dyDescent="0.2">
      <c r="A102" s="178" t="s">
        <v>812</v>
      </c>
      <c r="B102" s="184">
        <v>3710</v>
      </c>
      <c r="C102" s="180" t="str">
        <f t="shared" ca="1" si="2"/>
        <v>School number not found3710</v>
      </c>
      <c r="F102" s="124">
        <v>3710</v>
      </c>
    </row>
    <row r="103" spans="1:6" x14ac:dyDescent="0.2">
      <c r="A103" s="178" t="s">
        <v>546</v>
      </c>
      <c r="B103" s="184">
        <v>3720</v>
      </c>
      <c r="C103" s="180" t="str">
        <f t="shared" ca="1" si="2"/>
        <v>School number not found3720</v>
      </c>
      <c r="D103" s="175" t="s">
        <v>427</v>
      </c>
      <c r="E103" s="175" t="s">
        <v>427</v>
      </c>
      <c r="F103" s="124">
        <v>3720</v>
      </c>
    </row>
    <row r="104" spans="1:6" x14ac:dyDescent="0.2">
      <c r="A104" s="178" t="s">
        <v>547</v>
      </c>
      <c r="B104" s="184" t="s">
        <v>101</v>
      </c>
      <c r="C104" s="180" t="str">
        <f t="shared" ca="1" si="2"/>
        <v>School number not found3722</v>
      </c>
      <c r="D104" s="175" t="s">
        <v>427</v>
      </c>
      <c r="E104" s="175" t="s">
        <v>427</v>
      </c>
      <c r="F104" s="124" t="s">
        <v>101</v>
      </c>
    </row>
    <row r="105" spans="1:6" x14ac:dyDescent="0.2">
      <c r="A105" s="178" t="s">
        <v>548</v>
      </c>
      <c r="B105" s="184" t="s">
        <v>102</v>
      </c>
      <c r="C105" s="180" t="str">
        <f t="shared" ca="1" si="2"/>
        <v>School number not found3723</v>
      </c>
      <c r="D105" s="175" t="s">
        <v>427</v>
      </c>
      <c r="E105" s="175" t="s">
        <v>427</v>
      </c>
      <c r="F105" s="124" t="s">
        <v>102</v>
      </c>
    </row>
    <row r="106" spans="1:6" x14ac:dyDescent="0.2">
      <c r="A106" s="178" t="s">
        <v>549</v>
      </c>
      <c r="B106" s="184" t="s">
        <v>103</v>
      </c>
      <c r="C106" s="180" t="str">
        <f t="shared" ca="1" si="2"/>
        <v>School number not found3724</v>
      </c>
      <c r="D106" s="175" t="s">
        <v>427</v>
      </c>
      <c r="E106" s="175" t="s">
        <v>427</v>
      </c>
      <c r="F106" s="124" t="s">
        <v>103</v>
      </c>
    </row>
    <row r="107" spans="1:6" x14ac:dyDescent="0.2">
      <c r="A107" s="187" t="s">
        <v>550</v>
      </c>
      <c r="B107" s="124">
        <v>3725</v>
      </c>
      <c r="C107" s="180" t="str">
        <f t="shared" ca="1" si="2"/>
        <v>School number not found3725</v>
      </c>
      <c r="F107" s="124">
        <v>3725</v>
      </c>
    </row>
    <row r="108" spans="1:6" x14ac:dyDescent="0.2">
      <c r="A108" s="86" t="s">
        <v>644</v>
      </c>
      <c r="B108" s="124">
        <v>3726</v>
      </c>
      <c r="C108" s="180" t="str">
        <f t="shared" ca="1" si="2"/>
        <v>School number not found3726</v>
      </c>
      <c r="F108" s="124">
        <v>3726</v>
      </c>
    </row>
    <row r="109" spans="1:6" x14ac:dyDescent="0.2">
      <c r="A109" s="178" t="s">
        <v>645</v>
      </c>
      <c r="B109" s="184">
        <v>3790</v>
      </c>
      <c r="C109" s="180" t="str">
        <f t="shared" ca="1" si="2"/>
        <v>School number not found3790</v>
      </c>
      <c r="D109" s="175" t="s">
        <v>427</v>
      </c>
      <c r="E109" s="175" t="s">
        <v>427</v>
      </c>
      <c r="F109" s="124">
        <v>3790</v>
      </c>
    </row>
    <row r="110" spans="1:6" x14ac:dyDescent="0.2">
      <c r="A110" s="178" t="s">
        <v>551</v>
      </c>
      <c r="B110" s="184" t="s">
        <v>104</v>
      </c>
      <c r="C110" s="180" t="str">
        <f t="shared" ca="1" si="2"/>
        <v>School number not found3800</v>
      </c>
      <c r="D110" s="175" t="s">
        <v>427</v>
      </c>
      <c r="E110" s="175" t="s">
        <v>427</v>
      </c>
      <c r="F110" s="124" t="s">
        <v>104</v>
      </c>
    </row>
    <row r="111" spans="1:6" x14ac:dyDescent="0.2">
      <c r="A111" s="178" t="s">
        <v>552</v>
      </c>
      <c r="B111" s="185" t="s">
        <v>105</v>
      </c>
      <c r="C111" s="180" t="str">
        <f t="shared" ca="1" si="2"/>
        <v>School number not found3820</v>
      </c>
      <c r="D111" s="175" t="s">
        <v>427</v>
      </c>
      <c r="E111" s="175" t="s">
        <v>427</v>
      </c>
      <c r="F111" s="124" t="s">
        <v>105</v>
      </c>
    </row>
    <row r="112" spans="1:6" x14ac:dyDescent="0.2">
      <c r="A112" s="178" t="s">
        <v>553</v>
      </c>
      <c r="B112" s="185" t="s">
        <v>299</v>
      </c>
      <c r="C112" s="180" t="str">
        <f t="shared" ca="1" si="2"/>
        <v>School number not found3821</v>
      </c>
      <c r="F112" s="124" t="s">
        <v>299</v>
      </c>
    </row>
    <row r="113" spans="1:7" x14ac:dyDescent="0.2">
      <c r="A113" s="178" t="s">
        <v>597</v>
      </c>
      <c r="B113" s="184">
        <v>3830</v>
      </c>
      <c r="C113" s="180" t="str">
        <f t="shared" ca="1" si="2"/>
        <v>School number not found3830</v>
      </c>
      <c r="D113" s="175" t="s">
        <v>427</v>
      </c>
      <c r="E113" s="175" t="s">
        <v>427</v>
      </c>
      <c r="F113" s="124">
        <v>3830</v>
      </c>
    </row>
    <row r="114" spans="1:7" x14ac:dyDescent="0.2">
      <c r="A114" s="178" t="s">
        <v>554</v>
      </c>
      <c r="B114" s="185" t="s">
        <v>106</v>
      </c>
      <c r="C114" s="180" t="str">
        <f t="shared" ref="C114:C169" ca="1" si="3">CostCentre&amp;B114</f>
        <v>School number not found3850</v>
      </c>
      <c r="D114" s="175" t="s">
        <v>427</v>
      </c>
      <c r="E114" s="175" t="s">
        <v>427</v>
      </c>
      <c r="F114" s="124" t="s">
        <v>106</v>
      </c>
    </row>
    <row r="115" spans="1:7" x14ac:dyDescent="0.2">
      <c r="A115" s="178" t="s">
        <v>555</v>
      </c>
      <c r="B115" s="185">
        <v>3855</v>
      </c>
      <c r="C115" s="180" t="str">
        <f t="shared" ca="1" si="3"/>
        <v>School number not found3855</v>
      </c>
      <c r="F115" s="124">
        <v>3855</v>
      </c>
    </row>
    <row r="116" spans="1:7" x14ac:dyDescent="0.2">
      <c r="A116" s="178"/>
      <c r="B116" s="185"/>
      <c r="C116" s="180"/>
      <c r="F116" s="124"/>
    </row>
    <row r="117" spans="1:7" x14ac:dyDescent="0.2">
      <c r="A117" s="178" t="s">
        <v>618</v>
      </c>
      <c r="B117" s="185" t="s">
        <v>430</v>
      </c>
      <c r="C117" s="180" t="str">
        <f t="shared" ca="1" si="3"/>
        <v>School number not found4007</v>
      </c>
      <c r="D117" s="175" t="s">
        <v>427</v>
      </c>
      <c r="E117" s="175" t="s">
        <v>427</v>
      </c>
      <c r="F117" s="124">
        <v>4007</v>
      </c>
    </row>
    <row r="118" spans="1:7" x14ac:dyDescent="0.2">
      <c r="A118" s="178" t="s">
        <v>556</v>
      </c>
      <c r="B118" s="184">
        <v>4080</v>
      </c>
      <c r="C118" s="180" t="str">
        <f t="shared" ca="1" si="3"/>
        <v>School number not found4080</v>
      </c>
      <c r="D118" s="175" t="s">
        <v>427</v>
      </c>
      <c r="E118" s="175" t="s">
        <v>427</v>
      </c>
      <c r="F118" s="124">
        <v>4080</v>
      </c>
    </row>
    <row r="119" spans="1:7" x14ac:dyDescent="0.2">
      <c r="A119" s="178" t="s">
        <v>619</v>
      </c>
      <c r="B119" s="184">
        <v>4350</v>
      </c>
      <c r="C119" s="180" t="str">
        <f t="shared" ca="1" si="3"/>
        <v>School number not found4350</v>
      </c>
      <c r="D119" s="175" t="s">
        <v>427</v>
      </c>
      <c r="E119" s="175" t="s">
        <v>427</v>
      </c>
      <c r="F119" s="124">
        <v>4350</v>
      </c>
    </row>
    <row r="120" spans="1:7" x14ac:dyDescent="0.2">
      <c r="A120" s="178" t="s">
        <v>620</v>
      </c>
      <c r="B120" s="184" t="s">
        <v>107</v>
      </c>
      <c r="C120" s="180" t="str">
        <f t="shared" ca="1" si="3"/>
        <v>School number not found4430</v>
      </c>
      <c r="D120" s="175" t="s">
        <v>427</v>
      </c>
      <c r="E120" s="175" t="s">
        <v>427</v>
      </c>
      <c r="F120" s="124" t="s">
        <v>107</v>
      </c>
    </row>
    <row r="121" spans="1:7" s="118" customFormat="1" x14ac:dyDescent="0.2">
      <c r="A121" s="178" t="s">
        <v>557</v>
      </c>
      <c r="B121" s="184">
        <v>4441</v>
      </c>
      <c r="C121" s="180" t="str">
        <f t="shared" ca="1" si="3"/>
        <v>School number not found4441</v>
      </c>
      <c r="D121" s="175" t="s">
        <v>427</v>
      </c>
      <c r="E121" s="175" t="s">
        <v>427</v>
      </c>
      <c r="F121" s="124">
        <v>4441</v>
      </c>
      <c r="G121" s="175"/>
    </row>
    <row r="122" spans="1:7" x14ac:dyDescent="0.2">
      <c r="A122" s="178" t="s">
        <v>558</v>
      </c>
      <c r="B122" s="184" t="s">
        <v>108</v>
      </c>
      <c r="C122" s="180" t="str">
        <f t="shared" ca="1" si="3"/>
        <v>School number not found4450</v>
      </c>
      <c r="D122" s="175" t="s">
        <v>427</v>
      </c>
      <c r="E122" s="175" t="s">
        <v>427</v>
      </c>
      <c r="F122" s="124" t="s">
        <v>108</v>
      </c>
    </row>
    <row r="123" spans="1:7" x14ac:dyDescent="0.2">
      <c r="A123" s="178" t="s">
        <v>621</v>
      </c>
      <c r="B123" s="184" t="s">
        <v>109</v>
      </c>
      <c r="C123" s="180" t="str">
        <f t="shared" ca="1" si="3"/>
        <v>School number not found4470</v>
      </c>
      <c r="D123" s="175" t="s">
        <v>427</v>
      </c>
      <c r="E123" s="175" t="s">
        <v>427</v>
      </c>
      <c r="F123" s="124" t="s">
        <v>109</v>
      </c>
    </row>
    <row r="124" spans="1:7" x14ac:dyDescent="0.2">
      <c r="A124" s="178" t="s">
        <v>622</v>
      </c>
      <c r="B124" s="184" t="s">
        <v>110</v>
      </c>
      <c r="C124" s="180" t="str">
        <f t="shared" ca="1" si="3"/>
        <v>School number not found4480</v>
      </c>
      <c r="D124" s="175" t="s">
        <v>427</v>
      </c>
      <c r="E124" s="175" t="s">
        <v>427</v>
      </c>
      <c r="F124" s="124" t="s">
        <v>110</v>
      </c>
    </row>
    <row r="125" spans="1:7" x14ac:dyDescent="0.2">
      <c r="A125" s="178" t="s">
        <v>559</v>
      </c>
      <c r="B125" s="184" t="s">
        <v>111</v>
      </c>
      <c r="C125" s="180" t="str">
        <f t="shared" ca="1" si="3"/>
        <v>School number not found4490</v>
      </c>
      <c r="D125" s="175" t="s">
        <v>427</v>
      </c>
      <c r="E125" s="175" t="s">
        <v>427</v>
      </c>
      <c r="F125" s="124" t="s">
        <v>111</v>
      </c>
    </row>
    <row r="126" spans="1:7" x14ac:dyDescent="0.2">
      <c r="A126" s="178" t="s">
        <v>560</v>
      </c>
      <c r="B126" s="184">
        <v>4532</v>
      </c>
      <c r="C126" s="180" t="str">
        <f t="shared" ca="1" si="3"/>
        <v>School number not found4532</v>
      </c>
      <c r="D126" s="175" t="s">
        <v>427</v>
      </c>
      <c r="E126" s="175" t="s">
        <v>427</v>
      </c>
      <c r="F126" s="124">
        <v>4532</v>
      </c>
    </row>
    <row r="127" spans="1:7" x14ac:dyDescent="0.2">
      <c r="A127" s="178" t="s">
        <v>623</v>
      </c>
      <c r="B127" s="184" t="s">
        <v>112</v>
      </c>
      <c r="C127" s="180" t="str">
        <f t="shared" ca="1" si="3"/>
        <v>School number not found4600</v>
      </c>
      <c r="D127" s="175" t="s">
        <v>427</v>
      </c>
      <c r="E127" s="175" t="s">
        <v>427</v>
      </c>
      <c r="F127" s="124" t="s">
        <v>112</v>
      </c>
    </row>
    <row r="128" spans="1:7" x14ac:dyDescent="0.2">
      <c r="A128" s="178" t="s">
        <v>646</v>
      </c>
      <c r="B128" s="184">
        <v>4670</v>
      </c>
      <c r="C128" s="180" t="str">
        <f t="shared" ca="1" si="3"/>
        <v>School number not found4670</v>
      </c>
      <c r="F128" s="124">
        <v>4670</v>
      </c>
    </row>
    <row r="129" spans="1:6" x14ac:dyDescent="0.2">
      <c r="A129" s="178" t="s">
        <v>562</v>
      </c>
      <c r="B129" s="184" t="s">
        <v>113</v>
      </c>
      <c r="C129" s="180" t="str">
        <f t="shared" ca="1" si="3"/>
        <v>School number not found4710</v>
      </c>
      <c r="D129" s="175" t="s">
        <v>427</v>
      </c>
      <c r="E129" s="175" t="s">
        <v>427</v>
      </c>
      <c r="F129" s="124" t="s">
        <v>113</v>
      </c>
    </row>
    <row r="130" spans="1:6" x14ac:dyDescent="0.2">
      <c r="A130" s="178" t="s">
        <v>561</v>
      </c>
      <c r="B130" s="185" t="s">
        <v>300</v>
      </c>
      <c r="C130" s="180" t="str">
        <f t="shared" ca="1" si="3"/>
        <v>School number not found4711</v>
      </c>
      <c r="D130" s="175" t="s">
        <v>427</v>
      </c>
      <c r="E130" s="175" t="s">
        <v>427</v>
      </c>
      <c r="F130" s="124" t="s">
        <v>300</v>
      </c>
    </row>
    <row r="131" spans="1:6" x14ac:dyDescent="0.2">
      <c r="A131" s="178" t="s">
        <v>563</v>
      </c>
      <c r="B131" s="184" t="s">
        <v>114</v>
      </c>
      <c r="C131" s="180" t="str">
        <f t="shared" ca="1" si="3"/>
        <v>School number not found4720</v>
      </c>
      <c r="D131" s="175" t="s">
        <v>427</v>
      </c>
      <c r="E131" s="175" t="s">
        <v>427</v>
      </c>
      <c r="F131" s="124" t="s">
        <v>114</v>
      </c>
    </row>
    <row r="132" spans="1:6" x14ac:dyDescent="0.2">
      <c r="A132" s="178"/>
      <c r="B132" s="184"/>
      <c r="C132" s="180"/>
      <c r="F132" s="124"/>
    </row>
    <row r="133" spans="1:6" x14ac:dyDescent="0.2">
      <c r="A133" s="178" t="s">
        <v>431</v>
      </c>
      <c r="B133" s="184">
        <v>5160</v>
      </c>
      <c r="C133" s="180" t="str">
        <f t="shared" ca="1" si="3"/>
        <v>School number not found5160</v>
      </c>
      <c r="D133" s="175" t="s">
        <v>427</v>
      </c>
      <c r="E133" s="175" t="s">
        <v>427</v>
      </c>
      <c r="F133" s="124">
        <v>5160</v>
      </c>
    </row>
    <row r="134" spans="1:6" x14ac:dyDescent="0.2">
      <c r="A134" s="178" t="s">
        <v>10</v>
      </c>
      <c r="B134" s="184">
        <v>5161</v>
      </c>
      <c r="C134" s="180" t="str">
        <f t="shared" ca="1" si="3"/>
        <v>School number not found5161</v>
      </c>
      <c r="D134" s="175" t="s">
        <v>427</v>
      </c>
      <c r="E134" s="175" t="s">
        <v>427</v>
      </c>
      <c r="F134" s="124">
        <v>5161</v>
      </c>
    </row>
    <row r="135" spans="1:6" x14ac:dyDescent="0.2">
      <c r="A135" s="178"/>
      <c r="B135" s="184"/>
      <c r="C135" s="180"/>
      <c r="F135" s="55"/>
    </row>
    <row r="136" spans="1:6" x14ac:dyDescent="0.2">
      <c r="A136" s="178" t="s">
        <v>875</v>
      </c>
      <c r="B136" s="184">
        <v>8000</v>
      </c>
      <c r="C136" s="180" t="str">
        <f t="shared" ca="1" si="3"/>
        <v>School number not found8000</v>
      </c>
      <c r="F136" s="124">
        <v>8000</v>
      </c>
    </row>
    <row r="137" spans="1:6" x14ac:dyDescent="0.2">
      <c r="A137" s="178" t="s">
        <v>865</v>
      </c>
      <c r="B137" s="184" t="s">
        <v>813</v>
      </c>
      <c r="C137" s="180" t="str">
        <f t="shared" ca="1" si="3"/>
        <v>School number not found8000A</v>
      </c>
      <c r="F137" s="124" t="s">
        <v>813</v>
      </c>
    </row>
    <row r="138" spans="1:6" x14ac:dyDescent="0.2">
      <c r="A138" s="178" t="s">
        <v>866</v>
      </c>
      <c r="B138" s="184" t="s">
        <v>814</v>
      </c>
      <c r="C138" s="180" t="str">
        <f t="shared" ca="1" si="3"/>
        <v>School number not found8000B</v>
      </c>
      <c r="F138" s="124" t="s">
        <v>814</v>
      </c>
    </row>
    <row r="139" spans="1:6" x14ac:dyDescent="0.2">
      <c r="A139" s="178" t="s">
        <v>867</v>
      </c>
      <c r="B139" s="184" t="s">
        <v>815</v>
      </c>
      <c r="C139" s="180" t="str">
        <f t="shared" ca="1" si="3"/>
        <v>School number not found8000C</v>
      </c>
      <c r="F139" s="124" t="s">
        <v>815</v>
      </c>
    </row>
    <row r="140" spans="1:6" x14ac:dyDescent="0.2">
      <c r="A140" s="178" t="s">
        <v>647</v>
      </c>
      <c r="B140" s="184">
        <v>8001</v>
      </c>
      <c r="C140" s="180" t="str">
        <f t="shared" ca="1" si="3"/>
        <v>School number not found8001</v>
      </c>
      <c r="F140" s="124">
        <v>8001</v>
      </c>
    </row>
    <row r="141" spans="1:6" x14ac:dyDescent="0.2">
      <c r="A141" s="178" t="s">
        <v>648</v>
      </c>
      <c r="B141" s="184">
        <v>8004</v>
      </c>
      <c r="C141" s="180" t="str">
        <f t="shared" ca="1" si="3"/>
        <v>School number not found8004</v>
      </c>
      <c r="F141" s="124">
        <v>8004</v>
      </c>
    </row>
    <row r="142" spans="1:6" x14ac:dyDescent="0.2">
      <c r="A142" s="178" t="s">
        <v>649</v>
      </c>
      <c r="B142" s="184">
        <v>8007</v>
      </c>
      <c r="C142" s="180" t="str">
        <f t="shared" ca="1" si="3"/>
        <v>School number not found8007</v>
      </c>
      <c r="F142" s="124">
        <v>8007</v>
      </c>
    </row>
    <row r="143" spans="1:6" x14ac:dyDescent="0.2">
      <c r="A143" s="178" t="s">
        <v>605</v>
      </c>
      <c r="B143" s="184">
        <v>8008</v>
      </c>
      <c r="C143" s="180" t="str">
        <f t="shared" ca="1" si="3"/>
        <v>School number not found8008</v>
      </c>
      <c r="F143" s="124">
        <v>8008</v>
      </c>
    </row>
    <row r="144" spans="1:6" x14ac:dyDescent="0.2">
      <c r="A144" s="178" t="s">
        <v>606</v>
      </c>
      <c r="B144" s="184">
        <v>8009</v>
      </c>
      <c r="C144" s="180" t="str">
        <f t="shared" ca="1" si="3"/>
        <v>School number not found8009</v>
      </c>
      <c r="F144" s="124">
        <v>8009</v>
      </c>
    </row>
    <row r="145" spans="1:6" x14ac:dyDescent="0.2">
      <c r="A145" s="178" t="s">
        <v>650</v>
      </c>
      <c r="B145" s="184">
        <v>8011</v>
      </c>
      <c r="C145" s="180" t="str">
        <f t="shared" ca="1" si="3"/>
        <v>School number not found8011</v>
      </c>
      <c r="F145" s="124">
        <v>8011</v>
      </c>
    </row>
    <row r="146" spans="1:6" x14ac:dyDescent="0.2">
      <c r="A146" s="178" t="s">
        <v>651</v>
      </c>
      <c r="B146" s="184">
        <v>8012</v>
      </c>
      <c r="C146" s="180" t="str">
        <f t="shared" ca="1" si="3"/>
        <v>School number not found8012</v>
      </c>
      <c r="F146" s="124">
        <v>8012</v>
      </c>
    </row>
    <row r="147" spans="1:6" x14ac:dyDescent="0.2">
      <c r="A147" s="178" t="s">
        <v>652</v>
      </c>
      <c r="B147" s="184">
        <v>8013</v>
      </c>
      <c r="C147" s="180" t="str">
        <f t="shared" ca="1" si="3"/>
        <v>School number not found8013</v>
      </c>
      <c r="F147" s="124">
        <v>8013</v>
      </c>
    </row>
    <row r="148" spans="1:6" x14ac:dyDescent="0.2">
      <c r="A148" s="178" t="s">
        <v>834</v>
      </c>
      <c r="B148" s="184">
        <v>8016</v>
      </c>
      <c r="C148" s="180" t="str">
        <f t="shared" ca="1" si="3"/>
        <v>School number not found8016</v>
      </c>
      <c r="F148" s="124">
        <v>8016</v>
      </c>
    </row>
    <row r="149" spans="1:6" x14ac:dyDescent="0.2">
      <c r="A149" s="178" t="s">
        <v>835</v>
      </c>
      <c r="B149" s="184">
        <v>8017</v>
      </c>
      <c r="C149" s="180" t="str">
        <f t="shared" ca="1" si="3"/>
        <v>School number not found8017</v>
      </c>
      <c r="F149" s="124">
        <v>8017</v>
      </c>
    </row>
    <row r="150" spans="1:6" x14ac:dyDescent="0.2">
      <c r="A150" s="178" t="s">
        <v>653</v>
      </c>
      <c r="B150" s="184">
        <v>8018</v>
      </c>
      <c r="C150" s="180" t="str">
        <f t="shared" ca="1" si="3"/>
        <v>School number not found8018</v>
      </c>
      <c r="F150" s="124">
        <v>8018</v>
      </c>
    </row>
    <row r="151" spans="1:6" x14ac:dyDescent="0.2">
      <c r="A151" s="178" t="s">
        <v>564</v>
      </c>
      <c r="B151" s="184">
        <v>8140</v>
      </c>
      <c r="C151" s="180" t="str">
        <f t="shared" ca="1" si="3"/>
        <v>School number not found8140</v>
      </c>
      <c r="F151" s="124">
        <v>8140</v>
      </c>
    </row>
    <row r="152" spans="1:6" x14ac:dyDescent="0.2">
      <c r="A152" s="178" t="s">
        <v>565</v>
      </c>
      <c r="B152" s="184">
        <v>8160</v>
      </c>
      <c r="C152" s="180" t="str">
        <f t="shared" ca="1" si="3"/>
        <v>School number not found8160</v>
      </c>
      <c r="D152" s="175" t="s">
        <v>427</v>
      </c>
      <c r="E152" s="175" t="s">
        <v>427</v>
      </c>
      <c r="F152" s="124">
        <v>8160</v>
      </c>
    </row>
    <row r="153" spans="1:6" x14ac:dyDescent="0.2">
      <c r="A153" s="178" t="s">
        <v>566</v>
      </c>
      <c r="B153" s="184">
        <v>8162</v>
      </c>
      <c r="C153" s="180" t="str">
        <f t="shared" ca="1" si="3"/>
        <v>School number not found8162</v>
      </c>
      <c r="D153" s="175" t="s">
        <v>427</v>
      </c>
      <c r="E153" s="175" t="s">
        <v>427</v>
      </c>
      <c r="F153" s="124">
        <v>8162</v>
      </c>
    </row>
    <row r="154" spans="1:6" x14ac:dyDescent="0.2">
      <c r="A154" s="178" t="s">
        <v>654</v>
      </c>
      <c r="B154" s="184">
        <v>8200</v>
      </c>
      <c r="C154" s="180" t="str">
        <f t="shared" ca="1" si="3"/>
        <v>School number not found8200</v>
      </c>
      <c r="D154" s="175" t="s">
        <v>427</v>
      </c>
      <c r="E154" s="175" t="s">
        <v>427</v>
      </c>
      <c r="F154" s="124">
        <v>8200</v>
      </c>
    </row>
    <row r="155" spans="1:6" x14ac:dyDescent="0.2">
      <c r="A155" s="178" t="s">
        <v>655</v>
      </c>
      <c r="B155" s="184">
        <v>8201</v>
      </c>
      <c r="C155" s="180" t="str">
        <f t="shared" ca="1" si="3"/>
        <v>School number not found8201</v>
      </c>
      <c r="D155" s="175" t="s">
        <v>427</v>
      </c>
      <c r="E155" s="175" t="s">
        <v>427</v>
      </c>
      <c r="F155" s="124">
        <v>8201</v>
      </c>
    </row>
    <row r="156" spans="1:6" x14ac:dyDescent="0.2">
      <c r="A156" s="178" t="s">
        <v>567</v>
      </c>
      <c r="B156" s="184">
        <v>8203</v>
      </c>
      <c r="C156" s="180" t="str">
        <f t="shared" ca="1" si="3"/>
        <v>School number not found8203</v>
      </c>
      <c r="F156" s="124">
        <v>8203</v>
      </c>
    </row>
    <row r="157" spans="1:6" x14ac:dyDescent="0.2">
      <c r="A157" s="178" t="s">
        <v>667</v>
      </c>
      <c r="B157" s="184">
        <v>8220</v>
      </c>
      <c r="C157" s="180" t="str">
        <f t="shared" ca="1" si="3"/>
        <v>School number not found8220</v>
      </c>
      <c r="F157" s="124">
        <v>8220</v>
      </c>
    </row>
    <row r="158" spans="1:6" x14ac:dyDescent="0.2">
      <c r="A158" s="178" t="s">
        <v>657</v>
      </c>
      <c r="B158" s="184">
        <v>8227</v>
      </c>
      <c r="C158" s="180" t="str">
        <f t="shared" ca="1" si="3"/>
        <v>School number not found8227</v>
      </c>
      <c r="F158" s="124">
        <v>8227</v>
      </c>
    </row>
    <row r="159" spans="1:6" x14ac:dyDescent="0.2">
      <c r="A159" s="178" t="s">
        <v>656</v>
      </c>
      <c r="B159" s="184">
        <v>8230</v>
      </c>
      <c r="C159" s="180" t="str">
        <f t="shared" ca="1" si="3"/>
        <v>School number not found8230</v>
      </c>
      <c r="F159" s="124">
        <v>8230</v>
      </c>
    </row>
    <row r="160" spans="1:6" x14ac:dyDescent="0.2">
      <c r="A160" s="178" t="s">
        <v>658</v>
      </c>
      <c r="B160" s="184">
        <v>8231</v>
      </c>
      <c r="C160" s="180" t="str">
        <f t="shared" ca="1" si="3"/>
        <v>School number not found8231</v>
      </c>
      <c r="D160" s="175" t="s">
        <v>427</v>
      </c>
      <c r="E160" s="175" t="s">
        <v>427</v>
      </c>
      <c r="F160" s="124">
        <v>8231</v>
      </c>
    </row>
    <row r="161" spans="1:6" x14ac:dyDescent="0.2">
      <c r="A161" s="178" t="s">
        <v>568</v>
      </c>
      <c r="B161" s="184">
        <v>8281</v>
      </c>
      <c r="C161" s="180" t="str">
        <f t="shared" ca="1" si="3"/>
        <v>School number not found8281</v>
      </c>
      <c r="D161" s="175" t="s">
        <v>427</v>
      </c>
      <c r="E161" s="175" t="s">
        <v>427</v>
      </c>
      <c r="F161" s="124">
        <v>8281</v>
      </c>
    </row>
    <row r="162" spans="1:6" x14ac:dyDescent="0.2">
      <c r="A162" s="178" t="s">
        <v>659</v>
      </c>
      <c r="B162" s="184">
        <v>8290</v>
      </c>
      <c r="C162" s="180" t="str">
        <f t="shared" ca="1" si="3"/>
        <v>School number not found8290</v>
      </c>
      <c r="D162" s="175" t="s">
        <v>427</v>
      </c>
      <c r="E162" s="175" t="s">
        <v>427</v>
      </c>
      <c r="F162" s="124">
        <v>8290</v>
      </c>
    </row>
    <row r="163" spans="1:6" x14ac:dyDescent="0.2">
      <c r="A163" s="178" t="s">
        <v>598</v>
      </c>
      <c r="B163" s="184">
        <v>8340</v>
      </c>
      <c r="C163" s="180" t="str">
        <f t="shared" ca="1" si="3"/>
        <v>School number not found8340</v>
      </c>
      <c r="D163" s="175" t="s">
        <v>427</v>
      </c>
      <c r="E163" s="175" t="s">
        <v>427</v>
      </c>
      <c r="F163" s="124">
        <v>8340</v>
      </c>
    </row>
    <row r="164" spans="1:6" x14ac:dyDescent="0.2">
      <c r="A164" s="178" t="s">
        <v>660</v>
      </c>
      <c r="B164" s="184">
        <v>8510</v>
      </c>
      <c r="C164" s="180" t="str">
        <f t="shared" ca="1" si="3"/>
        <v>School number not found8510</v>
      </c>
      <c r="D164" s="175" t="s">
        <v>427</v>
      </c>
      <c r="E164" s="175" t="s">
        <v>427</v>
      </c>
      <c r="F164" s="124">
        <v>8510</v>
      </c>
    </row>
    <row r="165" spans="1:6" x14ac:dyDescent="0.2">
      <c r="A165" s="178" t="s">
        <v>569</v>
      </c>
      <c r="B165" s="184">
        <v>8570</v>
      </c>
      <c r="C165" s="180" t="str">
        <f t="shared" ca="1" si="3"/>
        <v>School number not found8570</v>
      </c>
      <c r="D165" s="175" t="s">
        <v>427</v>
      </c>
      <c r="E165" s="175" t="s">
        <v>427</v>
      </c>
      <c r="F165" s="124">
        <v>8570</v>
      </c>
    </row>
    <row r="166" spans="1:6" x14ac:dyDescent="0.2">
      <c r="A166" s="178" t="s">
        <v>570</v>
      </c>
      <c r="B166" s="184">
        <v>8571</v>
      </c>
      <c r="C166" s="180" t="str">
        <f t="shared" ca="1" si="3"/>
        <v>School number not found8571</v>
      </c>
      <c r="D166" s="175" t="s">
        <v>427</v>
      </c>
      <c r="E166" s="175" t="s">
        <v>427</v>
      </c>
      <c r="F166" s="124">
        <v>8571</v>
      </c>
    </row>
    <row r="167" spans="1:6" x14ac:dyDescent="0.2">
      <c r="A167" s="175" t="s">
        <v>661</v>
      </c>
      <c r="B167" s="184">
        <v>8800</v>
      </c>
      <c r="C167" s="180" t="str">
        <f t="shared" ca="1" si="3"/>
        <v>School number not found8800</v>
      </c>
      <c r="D167" s="175" t="s">
        <v>427</v>
      </c>
      <c r="E167" s="175" t="s">
        <v>427</v>
      </c>
      <c r="F167" s="124">
        <v>8800</v>
      </c>
    </row>
    <row r="168" spans="1:6" x14ac:dyDescent="0.2">
      <c r="A168" s="178" t="s">
        <v>571</v>
      </c>
      <c r="B168" s="184">
        <v>8830</v>
      </c>
      <c r="C168" s="180" t="str">
        <f t="shared" ca="1" si="3"/>
        <v>School number not found8830</v>
      </c>
      <c r="D168" s="175" t="s">
        <v>427</v>
      </c>
      <c r="E168" s="175" t="s">
        <v>427</v>
      </c>
      <c r="F168" s="124">
        <v>8830</v>
      </c>
    </row>
    <row r="169" spans="1:6" x14ac:dyDescent="0.2">
      <c r="A169" s="178" t="s">
        <v>662</v>
      </c>
      <c r="B169" s="184">
        <v>8840</v>
      </c>
      <c r="C169" s="180" t="str">
        <f t="shared" ca="1" si="3"/>
        <v>School number not found8840</v>
      </c>
      <c r="D169" s="175" t="s">
        <v>427</v>
      </c>
      <c r="E169" s="175" t="s">
        <v>427</v>
      </c>
      <c r="F169" s="124">
        <v>8840</v>
      </c>
    </row>
    <row r="170" spans="1:6" x14ac:dyDescent="0.2">
      <c r="A170" s="178" t="s">
        <v>663</v>
      </c>
      <c r="B170" s="184">
        <v>9000</v>
      </c>
      <c r="C170" s="180" t="str">
        <f ca="1">CostCentre&amp;B170</f>
        <v>School number not found9000</v>
      </c>
      <c r="D170" s="175" t="s">
        <v>427</v>
      </c>
      <c r="E170" s="175" t="s">
        <v>427</v>
      </c>
      <c r="F170" s="124">
        <v>9000</v>
      </c>
    </row>
    <row r="171" spans="1:6" x14ac:dyDescent="0.2">
      <c r="A171" s="178" t="s">
        <v>664</v>
      </c>
      <c r="B171" s="184">
        <v>9320</v>
      </c>
      <c r="C171" s="180" t="str">
        <f ca="1">CostCentre&amp;B171</f>
        <v>School number not found9320</v>
      </c>
      <c r="D171" s="175" t="s">
        <v>427</v>
      </c>
      <c r="E171" s="175" t="s">
        <v>427</v>
      </c>
      <c r="F171" s="124">
        <v>9320</v>
      </c>
    </row>
    <row r="172" spans="1:6" x14ac:dyDescent="0.2">
      <c r="A172" s="178" t="s">
        <v>665</v>
      </c>
      <c r="B172" s="184">
        <v>9900</v>
      </c>
      <c r="C172" s="180" t="str">
        <f ca="1">CostCentre&amp;B172</f>
        <v>School number not found9900</v>
      </c>
      <c r="D172" s="175" t="s">
        <v>427</v>
      </c>
      <c r="E172" s="175" t="s">
        <v>427</v>
      </c>
      <c r="F172" s="124">
        <v>9900</v>
      </c>
    </row>
    <row r="173" spans="1:6" x14ac:dyDescent="0.2">
      <c r="A173" s="178" t="s">
        <v>572</v>
      </c>
      <c r="B173" s="184">
        <v>9901</v>
      </c>
      <c r="C173" s="180" t="str">
        <f ca="1">CostCentre&amp;B173</f>
        <v>School number not found9901</v>
      </c>
      <c r="D173" s="175" t="s">
        <v>427</v>
      </c>
      <c r="E173" s="175" t="s">
        <v>427</v>
      </c>
      <c r="F173" s="124">
        <v>9901</v>
      </c>
    </row>
    <row r="174" spans="1:6" x14ac:dyDescent="0.2">
      <c r="A174" s="178" t="s">
        <v>573</v>
      </c>
      <c r="B174" s="184">
        <v>9902</v>
      </c>
      <c r="C174" s="180" t="str">
        <f ca="1">CostCentre&amp;B174</f>
        <v>School number not found9902</v>
      </c>
      <c r="D174" s="175" t="s">
        <v>427</v>
      </c>
      <c r="E174" s="175" t="s">
        <v>427</v>
      </c>
      <c r="F174" s="124">
        <v>9902</v>
      </c>
    </row>
    <row r="183" spans="6:6" x14ac:dyDescent="0.2">
      <c r="F183" s="56"/>
    </row>
  </sheetData>
  <sheetProtection selectLockedCells="1" selectUnlockedCells="1"/>
  <phoneticPr fontId="0"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A7A27A3C2BFA4484CD312F07FD7A12" ma:contentTypeVersion="18" ma:contentTypeDescription="Create a new document." ma:contentTypeScope="" ma:versionID="9f81ae4807864ed6f0d915e73fd15be7">
  <xsd:schema xmlns:xsd="http://www.w3.org/2001/XMLSchema" xmlns:xs="http://www.w3.org/2001/XMLSchema" xmlns:p="http://schemas.microsoft.com/office/2006/metadata/properties" xmlns:ns2="47d2e5aa-dc96-441d-b8f6-f25e13706e66" xmlns:ns3="7eda3393-e64e-45b5-b454-006d6c03faee" targetNamespace="http://schemas.microsoft.com/office/2006/metadata/properties" ma:root="true" ma:fieldsID="676db82b904bf18cfa261f18c6b663de" ns2:_="" ns3:_="">
    <xsd:import namespace="47d2e5aa-dc96-441d-b8f6-f25e13706e66"/>
    <xsd:import namespace="7eda3393-e64e-45b5-b454-006d6c03fa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2e5aa-dc96-441d-b8f6-f25e13706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5efd349-4fc2-4c40-bc86-6aac66f77a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da3393-e64e-45b5-b454-006d6c03fae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7da2422-b96c-4ef0-9460-48d4fa1ad57d}" ma:internalName="TaxCatchAll" ma:showField="CatchAllData" ma:web="7eda3393-e64e-45b5-b454-006d6c03fa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eda3393-e64e-45b5-b454-006d6c03faee"/>
    <lcf76f155ced4ddcb4097134ff3c332f xmlns="47d2e5aa-dc96-441d-b8f6-f25e13706e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985A32-3E6A-4ED0-991E-A4269DE37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2e5aa-dc96-441d-b8f6-f25e13706e66"/>
    <ds:schemaRef ds:uri="7eda3393-e64e-45b5-b454-006d6c03f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7491D9-F50E-4F78-B02E-FA67CD565B33}">
  <ds:schemaRefs>
    <ds:schemaRef ds:uri="http://schemas.microsoft.com/sharepoint/v3/contenttype/forms"/>
  </ds:schemaRefs>
</ds:datastoreItem>
</file>

<file path=customXml/itemProps3.xml><?xml version="1.0" encoding="utf-8"?>
<ds:datastoreItem xmlns:ds="http://schemas.openxmlformats.org/officeDocument/2006/customXml" ds:itemID="{516BF886-6663-4E3F-B17C-893864CBF2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Instructions</vt:lpstr>
      <vt:lpstr>Version Control</vt:lpstr>
      <vt:lpstr>Control</vt:lpstr>
      <vt:lpstr>Signed Budget Sheet</vt:lpstr>
      <vt:lpstr>Governance</vt:lpstr>
      <vt:lpstr>Mgt Framework</vt:lpstr>
      <vt:lpstr>Budget Return</vt:lpstr>
      <vt:lpstr>Budget Assumptions</vt:lpstr>
      <vt:lpstr>Delegated codes</vt:lpstr>
      <vt:lpstr>Upload</vt:lpstr>
      <vt:lpstr>DFENumb</vt:lpstr>
      <vt:lpstr>Accycode</vt:lpstr>
      <vt:lpstr>Balance</vt:lpstr>
      <vt:lpstr>BudCode</vt:lpstr>
      <vt:lpstr>Check</vt:lpstr>
      <vt:lpstr>DfESNum</vt:lpstr>
      <vt:lpstr>DfESNums</vt:lpstr>
      <vt:lpstr>FinancialYear</vt:lpstr>
      <vt:lpstr>Fname</vt:lpstr>
      <vt:lpstr>Income</vt:lpstr>
      <vt:lpstr>LEAPrepCode</vt:lpstr>
      <vt:lpstr>LicDef</vt:lpstr>
      <vt:lpstr>NetExpenditure</vt:lpstr>
      <vt:lpstr>PrepCode</vt:lpstr>
      <vt:lpstr>'Budget Assumptions'!Print_Area</vt:lpstr>
      <vt:lpstr>'Budget Return'!Print_Area</vt:lpstr>
      <vt:lpstr>Governance!Print_Area</vt:lpstr>
      <vt:lpstr>Instructions!Print_Area</vt:lpstr>
      <vt:lpstr>'Budget Return'!Print_Titles</vt:lpstr>
      <vt:lpstr>School</vt:lpstr>
      <vt:lpstr>SurpDef</vt:lpstr>
      <vt:lpstr>Version</vt:lpstr>
    </vt:vector>
  </TitlesOfParts>
  <Company>London Borough of Ealing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return spreadsheet</dc:title>
  <dc:creator>Fiona Condon</dc:creator>
  <cp:lastModifiedBy>Deirdre Pollard</cp:lastModifiedBy>
  <cp:lastPrinted>2021-03-14T15:48:48Z</cp:lastPrinted>
  <dcterms:created xsi:type="dcterms:W3CDTF">1999-01-26T16:25:27Z</dcterms:created>
  <dcterms:modified xsi:type="dcterms:W3CDTF">2025-04-16T08:17:27Z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sion" linkTarget="Version">
    <vt:lpwstr/>
  </property>
  <property fmtid="{D5CDD505-2E9C-101B-9397-08002B2CF9AE}" pid="3" name="ContentTypeId">
    <vt:lpwstr>0x01010011B80D66A07AB44D836A659EC46E5151</vt:lpwstr>
  </property>
</Properties>
</file>